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4940" windowHeight="9090" firstSheet="3" activeTab="6"/>
  </bookViews>
  <sheets>
    <sheet name="Plan1" sheetId="9" r:id="rId1"/>
    <sheet name="2011" sheetId="2" r:id="rId2"/>
    <sheet name="2012" sheetId="5" r:id="rId3"/>
    <sheet name="2013" sheetId="7" r:id="rId4"/>
    <sheet name="2014" sheetId="21" r:id="rId5"/>
    <sheet name="1T NOVO 2014" sheetId="16" r:id="rId6"/>
    <sheet name="2015 (resumo)" sheetId="20" r:id="rId7"/>
  </sheets>
  <externalReferences>
    <externalReference r:id="rId8"/>
    <externalReference r:id="rId9"/>
  </externalReferences>
  <definedNames>
    <definedName name="_xlnm._FilterDatabase" localSheetId="5" hidden="1">'1T NOVO 2014'!$A$50:$E$55</definedName>
    <definedName name="_xlnm._FilterDatabase" localSheetId="3" hidden="1">'2013'!$A$22:$E$37</definedName>
    <definedName name="_xlnm._FilterDatabase" localSheetId="4" hidden="1">'2014'!$A$50:$E$55</definedName>
    <definedName name="_xlnm._FilterDatabase" localSheetId="6" hidden="1">'2015 (resumo)'!$A$50:$E$55</definedName>
  </definedNames>
  <calcPr calcId="145621"/>
</workbook>
</file>

<file path=xl/calcChain.xml><?xml version="1.0" encoding="utf-8"?>
<calcChain xmlns="http://schemas.openxmlformats.org/spreadsheetml/2006/main">
  <c r="C11" i="16" l="1"/>
  <c r="B11" i="16"/>
  <c r="C12" i="16"/>
  <c r="B12" i="16"/>
  <c r="C8" i="16"/>
  <c r="B7" i="16"/>
  <c r="C9" i="16"/>
  <c r="B9" i="16"/>
  <c r="C13" i="16"/>
  <c r="B13" i="16"/>
  <c r="C7" i="16"/>
  <c r="C6" i="16"/>
  <c r="B6" i="16"/>
  <c r="C10" i="16"/>
  <c r="B10" i="16"/>
  <c r="B8" i="16"/>
  <c r="C5" i="16"/>
  <c r="B5" i="16"/>
  <c r="C27" i="16" l="1"/>
  <c r="B27" i="16"/>
  <c r="C26" i="16"/>
  <c r="B26" i="16"/>
  <c r="C25" i="16"/>
  <c r="B25" i="16"/>
  <c r="C24" i="16"/>
  <c r="B24" i="16"/>
  <c r="C22" i="16"/>
  <c r="B22" i="16"/>
  <c r="C20" i="16"/>
  <c r="B20" i="16"/>
  <c r="C19" i="16"/>
  <c r="B19" i="16"/>
  <c r="C23" i="16"/>
  <c r="B23" i="16"/>
  <c r="C21" i="16"/>
  <c r="B21" i="16"/>
  <c r="C18" i="16"/>
  <c r="B18" i="16"/>
  <c r="C19" i="20" l="1"/>
  <c r="C20" i="20"/>
  <c r="C21" i="20"/>
  <c r="C22" i="20"/>
  <c r="C23" i="20"/>
  <c r="C24" i="20"/>
  <c r="C25" i="20"/>
  <c r="C26" i="20"/>
  <c r="C27" i="20"/>
  <c r="C18" i="20"/>
  <c r="B19" i="20"/>
  <c r="B20" i="20"/>
  <c r="B21" i="20"/>
  <c r="B22" i="20"/>
  <c r="B23" i="20"/>
  <c r="B24" i="20"/>
  <c r="B25" i="20"/>
  <c r="B26" i="20"/>
  <c r="B27" i="20"/>
  <c r="B18" i="20"/>
  <c r="C6" i="20"/>
  <c r="C7" i="20"/>
  <c r="C8" i="20"/>
  <c r="C9" i="20"/>
  <c r="C10" i="20"/>
  <c r="C11" i="20"/>
  <c r="C12" i="20"/>
  <c r="C13" i="20"/>
  <c r="C14" i="20"/>
  <c r="C5" i="20"/>
  <c r="B6" i="20"/>
  <c r="B7" i="20"/>
  <c r="B8" i="20"/>
  <c r="B9" i="20"/>
  <c r="B10" i="20"/>
  <c r="B11" i="20"/>
  <c r="B12" i="20"/>
  <c r="B13" i="20"/>
  <c r="B14" i="20"/>
  <c r="B5" i="20"/>
  <c r="C33" i="20" l="1"/>
  <c r="C35" i="20"/>
  <c r="C36" i="20"/>
  <c r="C37" i="20"/>
  <c r="B34" i="20"/>
  <c r="B35" i="20"/>
  <c r="B36" i="20"/>
  <c r="B38" i="20"/>
  <c r="B39" i="20"/>
  <c r="B40" i="20"/>
  <c r="B41" i="20"/>
  <c r="C41" i="20"/>
  <c r="C40" i="20"/>
  <c r="C39" i="20"/>
  <c r="C38" i="20"/>
  <c r="B37" i="20"/>
  <c r="C33" i="16"/>
  <c r="C34" i="16"/>
  <c r="C35" i="16"/>
  <c r="C36" i="16"/>
  <c r="C37" i="16"/>
  <c r="C38" i="16"/>
  <c r="C39" i="16"/>
  <c r="C40" i="16"/>
  <c r="C41" i="16"/>
  <c r="C32" i="16"/>
  <c r="B33" i="16"/>
  <c r="B34" i="16"/>
  <c r="B35" i="16"/>
  <c r="B36" i="16"/>
  <c r="B37" i="16"/>
  <c r="B38" i="16"/>
  <c r="B39" i="16"/>
  <c r="B40" i="16"/>
  <c r="B41" i="16"/>
  <c r="B32" i="16"/>
  <c r="C28" i="16"/>
  <c r="B28" i="16"/>
  <c r="C15" i="16"/>
  <c r="B15" i="16"/>
  <c r="D27" i="16" l="1"/>
  <c r="B28" i="20"/>
  <c r="D27" i="20" s="1"/>
  <c r="E26" i="16"/>
  <c r="C28" i="20"/>
  <c r="E18" i="20" s="1"/>
  <c r="D14" i="16"/>
  <c r="B15" i="20"/>
  <c r="E14" i="16"/>
  <c r="C15" i="20"/>
  <c r="E21" i="16"/>
  <c r="E18" i="16"/>
  <c r="E19" i="16"/>
  <c r="E20" i="16"/>
  <c r="D18" i="16"/>
  <c r="D19" i="16"/>
  <c r="D20" i="16"/>
  <c r="D21" i="16"/>
  <c r="D23" i="16"/>
  <c r="E27" i="16"/>
  <c r="D22" i="16"/>
  <c r="E22" i="16"/>
  <c r="E23" i="16"/>
  <c r="D24" i="16"/>
  <c r="E24" i="16"/>
  <c r="D26" i="16"/>
  <c r="D25" i="16"/>
  <c r="E25" i="16"/>
  <c r="B32" i="20"/>
  <c r="C32" i="20"/>
  <c r="C34" i="20"/>
  <c r="B33" i="20"/>
  <c r="C42" i="16"/>
  <c r="E39" i="16" s="1"/>
  <c r="B42" i="16"/>
  <c r="E38" i="16"/>
  <c r="D5" i="16"/>
  <c r="D7" i="16"/>
  <c r="D9" i="16"/>
  <c r="D11" i="16"/>
  <c r="D13" i="16"/>
  <c r="E5" i="16"/>
  <c r="E7" i="16"/>
  <c r="E9" i="16"/>
  <c r="E11" i="16"/>
  <c r="E13" i="16"/>
  <c r="D6" i="16"/>
  <c r="D8" i="16"/>
  <c r="D10" i="16"/>
  <c r="D12" i="16"/>
  <c r="E6" i="16"/>
  <c r="E8" i="16"/>
  <c r="E10" i="16"/>
  <c r="E12" i="16"/>
  <c r="B42" i="20" l="1"/>
  <c r="E14" i="20"/>
  <c r="C42" i="20"/>
  <c r="E33" i="20" s="1"/>
  <c r="E27" i="20"/>
  <c r="D28" i="16"/>
  <c r="E28" i="16"/>
  <c r="E40" i="16"/>
  <c r="E25" i="20"/>
  <c r="E23" i="20"/>
  <c r="E21" i="20"/>
  <c r="E20" i="20"/>
  <c r="E9" i="20"/>
  <c r="E19" i="20"/>
  <c r="E26" i="20"/>
  <c r="E24" i="20"/>
  <c r="E22" i="20"/>
  <c r="D20" i="20"/>
  <c r="D18" i="20"/>
  <c r="D22" i="20"/>
  <c r="D19" i="20"/>
  <c r="D21" i="20"/>
  <c r="D23" i="20"/>
  <c r="D25" i="20"/>
  <c r="D24" i="20"/>
  <c r="D26" i="20"/>
  <c r="E5" i="20"/>
  <c r="E13" i="20"/>
  <c r="E8" i="20"/>
  <c r="E12" i="20"/>
  <c r="E7" i="20"/>
  <c r="E11" i="20"/>
  <c r="E6" i="20"/>
  <c r="E10" i="20"/>
  <c r="E15" i="16"/>
  <c r="E41" i="16"/>
  <c r="E36" i="16"/>
  <c r="E34" i="16"/>
  <c r="E32" i="16"/>
  <c r="E35" i="16"/>
  <c r="E33" i="16"/>
  <c r="E37" i="16"/>
  <c r="D15" i="16"/>
  <c r="D14" i="20"/>
  <c r="D13" i="20"/>
  <c r="D12" i="20"/>
  <c r="D11" i="20"/>
  <c r="D10" i="20"/>
  <c r="D9" i="20"/>
  <c r="D8" i="20"/>
  <c r="D7" i="20"/>
  <c r="D6" i="20"/>
  <c r="D5" i="20"/>
  <c r="D41" i="16"/>
  <c r="D39" i="16"/>
  <c r="D40" i="16"/>
  <c r="D38" i="16"/>
  <c r="D37" i="16"/>
  <c r="D36" i="16"/>
  <c r="D35" i="16"/>
  <c r="D34" i="16"/>
  <c r="D33" i="16"/>
  <c r="D32" i="16"/>
  <c r="E39" i="20" l="1"/>
  <c r="E36" i="20"/>
  <c r="E37" i="20"/>
  <c r="E40" i="20"/>
  <c r="E34" i="20"/>
  <c r="E38" i="20"/>
  <c r="E35" i="20"/>
  <c r="E41" i="20"/>
  <c r="D42" i="16"/>
  <c r="E32" i="20"/>
  <c r="E28" i="20"/>
  <c r="D28" i="20"/>
  <c r="E15" i="20"/>
  <c r="E42" i="16"/>
  <c r="D15" i="20"/>
  <c r="D32" i="20"/>
  <c r="D34" i="20"/>
  <c r="D36" i="20"/>
  <c r="D38" i="20"/>
  <c r="D40" i="20"/>
  <c r="D33" i="20"/>
  <c r="D35" i="20"/>
  <c r="D37" i="20"/>
  <c r="D39" i="20"/>
  <c r="D41" i="20"/>
  <c r="E42" i="20" l="1"/>
  <c r="D42" i="20"/>
  <c r="B11" i="7"/>
  <c r="D5" i="7" s="1"/>
  <c r="C11" i="7"/>
  <c r="E8" i="7" s="1"/>
  <c r="C20" i="7"/>
  <c r="E15" i="7" s="1"/>
  <c r="E16" i="7"/>
  <c r="B29" i="7" l="1"/>
  <c r="D24" i="7" s="1"/>
  <c r="D25" i="7"/>
  <c r="E17" i="7"/>
  <c r="E18" i="7"/>
  <c r="E19" i="7"/>
  <c r="E14" i="7"/>
  <c r="D27" i="7"/>
  <c r="D23" i="7"/>
  <c r="E10" i="7"/>
  <c r="E7" i="7"/>
  <c r="E6" i="7"/>
  <c r="E5" i="7"/>
  <c r="B20" i="7"/>
  <c r="D19" i="7" s="1"/>
  <c r="E9" i="7"/>
  <c r="C29" i="7"/>
  <c r="E23" i="7" s="1"/>
  <c r="D10" i="7"/>
  <c r="D9" i="7"/>
  <c r="D8" i="7"/>
  <c r="D7" i="7"/>
  <c r="D6" i="7"/>
  <c r="D11" i="7" s="1"/>
  <c r="D29" i="7" l="1"/>
  <c r="D26" i="7"/>
  <c r="E20" i="7"/>
  <c r="D28" i="7"/>
  <c r="E11" i="7"/>
  <c r="E25" i="7"/>
  <c r="E27" i="7"/>
  <c r="D14" i="7"/>
  <c r="D15" i="7"/>
  <c r="D17" i="7"/>
  <c r="E26" i="7"/>
  <c r="E24" i="7"/>
  <c r="E28" i="7"/>
  <c r="D18" i="7"/>
  <c r="E29" i="7" l="1"/>
  <c r="D20" i="7"/>
  <c r="C28" i="5" l="1"/>
  <c r="B28" i="5"/>
  <c r="C27" i="5"/>
  <c r="B27" i="5"/>
  <c r="C26" i="5"/>
  <c r="B26" i="5"/>
  <c r="C25" i="5"/>
  <c r="B25" i="5"/>
  <c r="C24" i="5"/>
  <c r="B24" i="5"/>
  <c r="C23" i="5"/>
  <c r="C29" i="5" s="1"/>
  <c r="E29" i="5" s="1"/>
  <c r="B23" i="5"/>
  <c r="B29" i="5" s="1"/>
  <c r="D29" i="5" s="1"/>
  <c r="C20" i="5"/>
  <c r="B20" i="5"/>
  <c r="E19" i="5"/>
  <c r="D19" i="5"/>
  <c r="E18" i="5"/>
  <c r="D18" i="5"/>
  <c r="E17" i="5"/>
  <c r="D17" i="5"/>
  <c r="E16" i="5"/>
  <c r="D16" i="5"/>
  <c r="E15" i="5"/>
  <c r="D15" i="5"/>
  <c r="E14" i="5"/>
  <c r="E20" i="5" s="1"/>
  <c r="D14" i="5"/>
  <c r="D20" i="5" s="1"/>
  <c r="C11" i="5"/>
  <c r="B11" i="5"/>
  <c r="E10" i="5"/>
  <c r="D10" i="5"/>
  <c r="E9" i="5"/>
  <c r="D9" i="5"/>
  <c r="E8" i="5"/>
  <c r="D8" i="5"/>
  <c r="E7" i="5"/>
  <c r="D7" i="5"/>
  <c r="E6" i="5"/>
  <c r="D6" i="5"/>
  <c r="E5" i="5"/>
  <c r="E11" i="5" s="1"/>
  <c r="D5" i="5"/>
  <c r="D11" i="5" s="1"/>
  <c r="D24" i="5" l="1"/>
  <c r="D25" i="5"/>
  <c r="D26" i="5"/>
  <c r="D27" i="5"/>
  <c r="D28" i="5"/>
  <c r="E24" i="5"/>
  <c r="E25" i="5"/>
  <c r="E26" i="5"/>
  <c r="E27" i="5"/>
  <c r="E28" i="5"/>
  <c r="D23" i="5"/>
  <c r="E23" i="5"/>
  <c r="D4" i="2" l="1"/>
  <c r="E4" i="2"/>
  <c r="D10" i="2"/>
  <c r="E10" i="2"/>
  <c r="D14" i="2"/>
  <c r="E14" i="2"/>
  <c r="D20" i="2"/>
  <c r="E20" i="2"/>
  <c r="D23" i="2"/>
  <c r="E23" i="2"/>
  <c r="D29" i="2"/>
  <c r="E29" i="2"/>
  <c r="D28" i="2" l="1"/>
  <c r="D27" i="2"/>
  <c r="D26" i="2"/>
  <c r="D25" i="2"/>
  <c r="D24" i="2"/>
  <c r="D19" i="2"/>
  <c r="D18" i="2"/>
  <c r="D17" i="2"/>
  <c r="D16" i="2"/>
  <c r="D15" i="2"/>
  <c r="D9" i="2"/>
  <c r="D8" i="2"/>
  <c r="D7" i="2"/>
  <c r="D6" i="2"/>
  <c r="D5" i="2"/>
  <c r="E28" i="2"/>
  <c r="E27" i="2"/>
  <c r="E26" i="2"/>
  <c r="E25" i="2"/>
  <c r="E24" i="2"/>
  <c r="E19" i="2"/>
  <c r="E18" i="2"/>
  <c r="E17" i="2"/>
  <c r="E16" i="2"/>
  <c r="E15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<sst xmlns="http://schemas.openxmlformats.org/spreadsheetml/2006/main" count="321" uniqueCount="42">
  <si>
    <t>Exportação</t>
  </si>
  <si>
    <t>União Europeia</t>
  </si>
  <si>
    <t>América do Sul</t>
  </si>
  <si>
    <t>Ásia</t>
  </si>
  <si>
    <t>Nafta</t>
  </si>
  <si>
    <t>Mercosul</t>
  </si>
  <si>
    <t>Comex</t>
  </si>
  <si>
    <t>Outros</t>
  </si>
  <si>
    <t>Total</t>
  </si>
  <si>
    <t>Importação</t>
  </si>
  <si>
    <t>TON</t>
  </si>
  <si>
    <t>US$</t>
  </si>
  <si>
    <t>Part. Ton. %</t>
  </si>
  <si>
    <t>Part. US$. %</t>
  </si>
  <si>
    <t>Comércio Exterior Baiano por Blocos Econômicos - 2011</t>
  </si>
  <si>
    <t>Fonte: Mdic/Secex</t>
  </si>
  <si>
    <t xml:space="preserve">Comércio Exterior Baiano por Blocos Econômicos </t>
  </si>
  <si>
    <t xml:space="preserve"> TON</t>
  </si>
  <si>
    <t>Part.Ton. %</t>
  </si>
  <si>
    <t xml:space="preserve">Comex </t>
  </si>
  <si>
    <t>Ano 2013</t>
  </si>
  <si>
    <t>Fonte: Mdic</t>
  </si>
  <si>
    <t>Nota:</t>
  </si>
  <si>
    <t>TON(1)</t>
  </si>
  <si>
    <t>(1) em 1.000.000 de toneladas</t>
  </si>
  <si>
    <t>Notas:</t>
  </si>
  <si>
    <t>Ásia e Oceania</t>
  </si>
  <si>
    <t>África</t>
  </si>
  <si>
    <t>América Central e Caribe</t>
  </si>
  <si>
    <t>Europa</t>
  </si>
  <si>
    <t>Oriente Médio</t>
  </si>
  <si>
    <t>1º Trimestre de 2014</t>
  </si>
  <si>
    <t>Comex(2)</t>
  </si>
  <si>
    <t>(2) Comex representa a soma de importações e exportações.</t>
  </si>
  <si>
    <t>(1) Abrange Associação Europeia de Livre Comércio, Europa Oriental e Demais Países da Europa Ocidental</t>
  </si>
  <si>
    <t>Europa (1)</t>
  </si>
  <si>
    <t>2014(1)</t>
  </si>
  <si>
    <t>(2) Abrange Associação Europeia de Livre Comércio, Europa Oriental e Demais Países da Europa Ocidental</t>
  </si>
  <si>
    <t>(3) Comex representa a soma de importações e exportações.</t>
  </si>
  <si>
    <t>(1) Acumulado até Dezembro</t>
  </si>
  <si>
    <t>Europa(2)</t>
  </si>
  <si>
    <t>Comex(3)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</si>
</sst>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$-409]* #,##0_ ;_-[$$-409]* \-#,##0\ ;_-[$$-409]* &quot;-&quot;??_ ;_-@_ 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9" fontId="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NumberFormat="0" applyFont="0" applyFill="0" applyBorder="0" applyAlignment="0" applyProtection="0"/>
  </cellStyleXfs>
  <cellXfs count="47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1" applyNumberFormat="1" applyFont="1" applyBorder="1"/>
    <xf numFmtId="9" fontId="0" fillId="0" borderId="1" xfId="2" applyFont="1" applyBorder="1"/>
    <xf numFmtId="9" fontId="3" fillId="0" borderId="1" xfId="2" applyFont="1" applyBorder="1"/>
    <xf numFmtId="9" fontId="0" fillId="0" borderId="0" xfId="0" applyNumberFormat="1"/>
    <xf numFmtId="0" fontId="3" fillId="0" borderId="1" xfId="0" applyFont="1" applyBorder="1"/>
    <xf numFmtId="0" fontId="3" fillId="0" borderId="1" xfId="0" applyFont="1" applyFill="1" applyBorder="1"/>
    <xf numFmtId="0" fontId="0" fillId="0" borderId="0" xfId="0" applyBorder="1"/>
    <xf numFmtId="164" fontId="0" fillId="0" borderId="0" xfId="1" applyNumberFormat="1" applyFont="1" applyBorder="1"/>
    <xf numFmtId="9" fontId="0" fillId="0" borderId="0" xfId="2" applyFont="1" applyBorder="1"/>
    <xf numFmtId="0" fontId="2" fillId="0" borderId="0" xfId="0" applyFont="1" applyFill="1" applyBorder="1"/>
    <xf numFmtId="0" fontId="2" fillId="0" borderId="0" xfId="3"/>
    <xf numFmtId="9" fontId="0" fillId="0" borderId="1" xfId="4" applyFont="1" applyBorder="1"/>
    <xf numFmtId="0" fontId="3" fillId="0" borderId="1" xfId="3" applyFont="1" applyBorder="1"/>
    <xf numFmtId="164" fontId="3" fillId="0" borderId="1" xfId="1" applyNumberFormat="1" applyFont="1" applyBorder="1"/>
    <xf numFmtId="9" fontId="3" fillId="0" borderId="1" xfId="4" applyFont="1" applyBorder="1"/>
    <xf numFmtId="3" fontId="2" fillId="0" borderId="0" xfId="3" applyNumberFormat="1"/>
    <xf numFmtId="9" fontId="0" fillId="0" borderId="6" xfId="2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164" fontId="3" fillId="0" borderId="8" xfId="1" applyNumberFormat="1" applyFont="1" applyBorder="1"/>
    <xf numFmtId="9" fontId="3" fillId="0" borderId="8" xfId="2" applyFont="1" applyBorder="1"/>
    <xf numFmtId="9" fontId="3" fillId="0" borderId="9" xfId="2" applyFont="1" applyBorder="1"/>
    <xf numFmtId="0" fontId="5" fillId="0" borderId="0" xfId="0" applyFont="1" applyFill="1" applyBorder="1"/>
    <xf numFmtId="9" fontId="0" fillId="0" borderId="0" xfId="2" applyFont="1"/>
    <xf numFmtId="0" fontId="0" fillId="0" borderId="0" xfId="0" applyAlignment="1">
      <alignment horizontal="center"/>
    </xf>
    <xf numFmtId="164" fontId="0" fillId="0" borderId="0" xfId="1" applyNumberFormat="1" applyFont="1"/>
    <xf numFmtId="164" fontId="2" fillId="0" borderId="0" xfId="1" applyNumberFormat="1" applyFont="1"/>
    <xf numFmtId="0" fontId="2" fillId="0" borderId="0" xfId="0" applyFont="1"/>
    <xf numFmtId="0" fontId="3" fillId="0" borderId="0" xfId="0" applyFont="1" applyBorder="1"/>
    <xf numFmtId="165" fontId="0" fillId="0" borderId="1" xfId="1" applyNumberFormat="1" applyFont="1" applyBorder="1"/>
    <xf numFmtId="165" fontId="3" fillId="0" borderId="8" xfId="1" applyNumberFormat="1" applyFont="1" applyBorder="1"/>
    <xf numFmtId="0" fontId="2" fillId="0" borderId="5" xfId="0" applyFont="1" applyBorder="1"/>
    <xf numFmtId="165" fontId="3" fillId="0" borderId="0" xfId="1" applyNumberFormat="1" applyFont="1" applyBorder="1"/>
    <xf numFmtId="9" fontId="3" fillId="0" borderId="0" xfId="2" applyFont="1" applyBorder="1"/>
    <xf numFmtId="164" fontId="0" fillId="0" borderId="8" xfId="1" applyNumberFormat="1" applyFont="1" applyBorder="1"/>
    <xf numFmtId="165" fontId="0" fillId="0" borderId="8" xfId="1" applyNumberFormat="1" applyFont="1" applyBorder="1"/>
    <xf numFmtId="165" fontId="2" fillId="0" borderId="1" xfId="1" applyNumberFormat="1" applyFont="1" applyBorder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5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11">
    <cellStyle name="Normal" xfId="0" builtinId="0"/>
    <cellStyle name="Normal 2" xfId="3"/>
    <cellStyle name="Normal 2 2" xfId="5"/>
    <cellStyle name="Normal 3" xfId="6"/>
    <cellStyle name="Porcentagem" xfId="2" builtinId="5"/>
    <cellStyle name="Porcentagem 2" xfId="4"/>
    <cellStyle name="Porcentagem 2 2" xfId="7"/>
    <cellStyle name="Porcentagem 3" xfId="8"/>
    <cellStyle name="Separador de milhares 2" xfId="9"/>
    <cellStyle name="Separador de milhares 2 2" xfId="10"/>
    <cellStyle name="Vírgula" xfId="1" builtinId="3"/>
  </cellStyles>
  <dxfs count="0"/>
  <tableStyles count="0" defaultTableStyle="TableStyleMedium9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US$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'2011'!$A$23:$A$28</c:f>
              <c:strCache>
                <c:ptCount val="6"/>
                <c:pt idx="0">
                  <c:v>União Europeia</c:v>
                </c:pt>
                <c:pt idx="1">
                  <c:v>Nafta</c:v>
                </c:pt>
                <c:pt idx="2">
                  <c:v>Mercosul</c:v>
                </c:pt>
                <c:pt idx="3">
                  <c:v>Ásia</c:v>
                </c:pt>
                <c:pt idx="4">
                  <c:v>América do Sul</c:v>
                </c:pt>
                <c:pt idx="5">
                  <c:v>Outros</c:v>
                </c:pt>
              </c:strCache>
            </c:strRef>
          </c:cat>
          <c:val>
            <c:numRef>
              <c:f>'2011'!$E$23:$E$28</c:f>
              <c:numCache>
                <c:formatCode>0%</c:formatCode>
                <c:ptCount val="6"/>
                <c:pt idx="0">
                  <c:v>0.2136220841227145</c:v>
                </c:pt>
                <c:pt idx="1">
                  <c:v>0.1613160683764627</c:v>
                </c:pt>
                <c:pt idx="2">
                  <c:v>0.15268091728587654</c:v>
                </c:pt>
                <c:pt idx="3">
                  <c:v>0.2142745269872503</c:v>
                </c:pt>
                <c:pt idx="4">
                  <c:v>0.10219331228569647</c:v>
                </c:pt>
                <c:pt idx="5">
                  <c:v>0.15591309094199948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US$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'1T NOVO 2014'!$A$32:$A$41</c:f>
              <c:strCache>
                <c:ptCount val="10"/>
                <c:pt idx="0">
                  <c:v>União Europeia</c:v>
                </c:pt>
                <c:pt idx="1">
                  <c:v>América do Sul</c:v>
                </c:pt>
                <c:pt idx="2">
                  <c:v>Ásia e Oceania</c:v>
                </c:pt>
                <c:pt idx="3">
                  <c:v>Nafta</c:v>
                </c:pt>
                <c:pt idx="4">
                  <c:v>Mercosul</c:v>
                </c:pt>
                <c:pt idx="5">
                  <c:v>África</c:v>
                </c:pt>
                <c:pt idx="6">
                  <c:v>América Central e Caribe</c:v>
                </c:pt>
                <c:pt idx="7">
                  <c:v>Oriente Médio</c:v>
                </c:pt>
                <c:pt idx="8">
                  <c:v>Europa (1)</c:v>
                </c:pt>
                <c:pt idx="9">
                  <c:v>Outros</c:v>
                </c:pt>
              </c:strCache>
            </c:strRef>
          </c:cat>
          <c:val>
            <c:numRef>
              <c:f>'1T NOVO 2014'!$B$32:$B$41</c:f>
              <c:numCache>
                <c:formatCode>_-[$$-409]* #,##0_ ;_-[$$-409]* \-#,##0\ ;_-[$$-409]* "-"??_ ;_-@_ </c:formatCode>
                <c:ptCount val="10"/>
                <c:pt idx="0">
                  <c:v>886763655</c:v>
                </c:pt>
                <c:pt idx="1">
                  <c:v>445095476</c:v>
                </c:pt>
                <c:pt idx="2">
                  <c:v>809998299</c:v>
                </c:pt>
                <c:pt idx="3">
                  <c:v>664990227</c:v>
                </c:pt>
                <c:pt idx="4">
                  <c:v>398027233</c:v>
                </c:pt>
                <c:pt idx="5">
                  <c:v>648874224</c:v>
                </c:pt>
                <c:pt idx="6">
                  <c:v>240514983</c:v>
                </c:pt>
                <c:pt idx="7">
                  <c:v>107755404</c:v>
                </c:pt>
                <c:pt idx="8">
                  <c:v>61323534</c:v>
                </c:pt>
                <c:pt idx="9">
                  <c:v>19599008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Toneladas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'2015 (resumo)'!$A$32:$A$41</c:f>
              <c:strCache>
                <c:ptCount val="10"/>
                <c:pt idx="0">
                  <c:v>União Europeia</c:v>
                </c:pt>
                <c:pt idx="1">
                  <c:v>América do Sul</c:v>
                </c:pt>
                <c:pt idx="2">
                  <c:v>Ásia e Oceania</c:v>
                </c:pt>
                <c:pt idx="3">
                  <c:v>Nafta</c:v>
                </c:pt>
                <c:pt idx="4">
                  <c:v>Mercosul</c:v>
                </c:pt>
                <c:pt idx="5">
                  <c:v>África</c:v>
                </c:pt>
                <c:pt idx="6">
                  <c:v>América Central e Caribe</c:v>
                </c:pt>
                <c:pt idx="7">
                  <c:v>Oriente Médio</c:v>
                </c:pt>
                <c:pt idx="8">
                  <c:v>Europa(2)</c:v>
                </c:pt>
                <c:pt idx="9">
                  <c:v>Outros</c:v>
                </c:pt>
              </c:strCache>
            </c:strRef>
          </c:cat>
          <c:val>
            <c:numRef>
              <c:f>'2015 (resumo)'!$C$32:$C$41</c:f>
              <c:numCache>
                <c:formatCode>_-* #,##0_-;\-* #,##0_-;_-* "-"??_-;_-@_-</c:formatCode>
                <c:ptCount val="10"/>
                <c:pt idx="0">
                  <c:v>1162666.6970000004</c:v>
                </c:pt>
                <c:pt idx="1">
                  <c:v>352127.24600000016</c:v>
                </c:pt>
                <c:pt idx="2">
                  <c:v>723863.42099999986</c:v>
                </c:pt>
                <c:pt idx="3">
                  <c:v>517681.89199999941</c:v>
                </c:pt>
                <c:pt idx="4">
                  <c:v>152007.245</c:v>
                </c:pt>
                <c:pt idx="5">
                  <c:v>898885.97900000028</c:v>
                </c:pt>
                <c:pt idx="6">
                  <c:v>491793.66</c:v>
                </c:pt>
                <c:pt idx="7">
                  <c:v>131202.82399999999</c:v>
                </c:pt>
                <c:pt idx="8">
                  <c:v>48900.668000000005</c:v>
                </c:pt>
                <c:pt idx="9">
                  <c:v>42277.926000000007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US$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'2015 (resumo)'!$A$32:$A$41</c:f>
              <c:strCache>
                <c:ptCount val="10"/>
                <c:pt idx="0">
                  <c:v>União Europeia</c:v>
                </c:pt>
                <c:pt idx="1">
                  <c:v>América do Sul</c:v>
                </c:pt>
                <c:pt idx="2">
                  <c:v>Ásia e Oceania</c:v>
                </c:pt>
                <c:pt idx="3">
                  <c:v>Nafta</c:v>
                </c:pt>
                <c:pt idx="4">
                  <c:v>Mercosul</c:v>
                </c:pt>
                <c:pt idx="5">
                  <c:v>África</c:v>
                </c:pt>
                <c:pt idx="6">
                  <c:v>América Central e Caribe</c:v>
                </c:pt>
                <c:pt idx="7">
                  <c:v>Oriente Médio</c:v>
                </c:pt>
                <c:pt idx="8">
                  <c:v>Europa(2)</c:v>
                </c:pt>
                <c:pt idx="9">
                  <c:v>Outros</c:v>
                </c:pt>
              </c:strCache>
            </c:strRef>
          </c:cat>
          <c:val>
            <c:numRef>
              <c:f>'2015 (resumo)'!$B$32:$B$41</c:f>
              <c:numCache>
                <c:formatCode>_-[$$-409]* #,##0_ ;_-[$$-409]* \-#,##0\ ;_-[$$-409]* "-"??_ ;_-@_ </c:formatCode>
                <c:ptCount val="10"/>
                <c:pt idx="0">
                  <c:v>886763655</c:v>
                </c:pt>
                <c:pt idx="1">
                  <c:v>445095476</c:v>
                </c:pt>
                <c:pt idx="2">
                  <c:v>809998299</c:v>
                </c:pt>
                <c:pt idx="3">
                  <c:v>664990227</c:v>
                </c:pt>
                <c:pt idx="4">
                  <c:v>398027233</c:v>
                </c:pt>
                <c:pt idx="5">
                  <c:v>648874224</c:v>
                </c:pt>
                <c:pt idx="6">
                  <c:v>240514983</c:v>
                </c:pt>
                <c:pt idx="7">
                  <c:v>107755404</c:v>
                </c:pt>
                <c:pt idx="8">
                  <c:v>61323534</c:v>
                </c:pt>
                <c:pt idx="9">
                  <c:v>19599008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Toneladas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'2011'!$A$23:$A$28</c:f>
              <c:strCache>
                <c:ptCount val="6"/>
                <c:pt idx="0">
                  <c:v>União Europeia</c:v>
                </c:pt>
                <c:pt idx="1">
                  <c:v>Nafta</c:v>
                </c:pt>
                <c:pt idx="2">
                  <c:v>Mercosul</c:v>
                </c:pt>
                <c:pt idx="3">
                  <c:v>Ásia</c:v>
                </c:pt>
                <c:pt idx="4">
                  <c:v>América do Sul</c:v>
                </c:pt>
                <c:pt idx="5">
                  <c:v>Outros</c:v>
                </c:pt>
              </c:strCache>
            </c:strRef>
          </c:cat>
          <c:val>
            <c:numRef>
              <c:f>'2011'!$D$23:$D$28</c:f>
              <c:numCache>
                <c:formatCode>0%</c:formatCode>
                <c:ptCount val="6"/>
                <c:pt idx="0">
                  <c:v>0.23153090715426949</c:v>
                </c:pt>
                <c:pt idx="1">
                  <c:v>9.9733287191511893E-2</c:v>
                </c:pt>
                <c:pt idx="2">
                  <c:v>9.9017871508344998E-2</c:v>
                </c:pt>
                <c:pt idx="3">
                  <c:v>0.18276368867277998</c:v>
                </c:pt>
                <c:pt idx="4">
                  <c:v>0.21086763035465003</c:v>
                </c:pt>
                <c:pt idx="5">
                  <c:v>0.17608661511844359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US$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'2012'!$A$23:$A$28</c:f>
              <c:strCache>
                <c:ptCount val="6"/>
                <c:pt idx="0">
                  <c:v>União Europeia</c:v>
                </c:pt>
                <c:pt idx="1">
                  <c:v>América do Sul</c:v>
                </c:pt>
                <c:pt idx="2">
                  <c:v>Ásia</c:v>
                </c:pt>
                <c:pt idx="3">
                  <c:v>Nafta</c:v>
                </c:pt>
                <c:pt idx="4">
                  <c:v>Mercosul</c:v>
                </c:pt>
                <c:pt idx="5">
                  <c:v>Outros</c:v>
                </c:pt>
              </c:strCache>
            </c:strRef>
          </c:cat>
          <c:val>
            <c:numRef>
              <c:f>'2012'!$B$23:$B$28</c:f>
              <c:numCache>
                <c:formatCode>_-* #,##0_-;\-* #,##0_-;_-* "-"??_-;_-@_-</c:formatCode>
                <c:ptCount val="6"/>
                <c:pt idx="0">
                  <c:v>4140415877</c:v>
                </c:pt>
                <c:pt idx="1">
                  <c:v>1597527047</c:v>
                </c:pt>
                <c:pt idx="2">
                  <c:v>4057138998</c:v>
                </c:pt>
                <c:pt idx="3">
                  <c:v>3296704341</c:v>
                </c:pt>
                <c:pt idx="4">
                  <c:v>2413357410</c:v>
                </c:pt>
                <c:pt idx="5">
                  <c:v>3523868435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TONELADAS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'2012'!$A$23:$A$28</c:f>
              <c:strCache>
                <c:ptCount val="6"/>
                <c:pt idx="0">
                  <c:v>União Europeia</c:v>
                </c:pt>
                <c:pt idx="1">
                  <c:v>América do Sul</c:v>
                </c:pt>
                <c:pt idx="2">
                  <c:v>Ásia</c:v>
                </c:pt>
                <c:pt idx="3">
                  <c:v>Nafta</c:v>
                </c:pt>
                <c:pt idx="4">
                  <c:v>Mercosul</c:v>
                </c:pt>
                <c:pt idx="5">
                  <c:v>Outros</c:v>
                </c:pt>
              </c:strCache>
            </c:strRef>
          </c:cat>
          <c:val>
            <c:numRef>
              <c:f>'2012'!$C$23:$C$28</c:f>
              <c:numCache>
                <c:formatCode>_-* #,##0_-;\-* #,##0_-;_-* "-"??_-;_-@_-</c:formatCode>
                <c:ptCount val="6"/>
                <c:pt idx="0">
                  <c:v>4531534.871000004</c:v>
                </c:pt>
                <c:pt idx="1">
                  <c:v>1053419.2770000002</c:v>
                </c:pt>
                <c:pt idx="2">
                  <c:v>3577570.2820000006</c:v>
                </c:pt>
                <c:pt idx="3">
                  <c:v>2044594.8200000008</c:v>
                </c:pt>
                <c:pt idx="4">
                  <c:v>1381894.7469999995</c:v>
                </c:pt>
                <c:pt idx="5">
                  <c:v>4184416.4209999992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Toneladas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'2013'!$A$23:$A$28</c:f>
              <c:strCache>
                <c:ptCount val="6"/>
                <c:pt idx="0">
                  <c:v>União Europeia</c:v>
                </c:pt>
                <c:pt idx="1">
                  <c:v>Nafta</c:v>
                </c:pt>
                <c:pt idx="2">
                  <c:v>Mercosul</c:v>
                </c:pt>
                <c:pt idx="3">
                  <c:v>Ásia</c:v>
                </c:pt>
                <c:pt idx="4">
                  <c:v>América do Sul</c:v>
                </c:pt>
                <c:pt idx="5">
                  <c:v>Outros</c:v>
                </c:pt>
              </c:strCache>
            </c:strRef>
          </c:cat>
          <c:val>
            <c:numRef>
              <c:f>'2013'!$B$23:$B$28</c:f>
              <c:numCache>
                <c:formatCode>_-* #,##0_-;\-* #,##0_-;_-* "-"??_-;_-@_-</c:formatCode>
                <c:ptCount val="6"/>
                <c:pt idx="0">
                  <c:v>4237486.6199999982</c:v>
                </c:pt>
                <c:pt idx="1">
                  <c:v>2089210.0979999995</c:v>
                </c:pt>
                <c:pt idx="2">
                  <c:v>1303526.6269999996</c:v>
                </c:pt>
                <c:pt idx="3">
                  <c:v>3253864.9969999995</c:v>
                </c:pt>
                <c:pt idx="4">
                  <c:v>1752260.2589999998</c:v>
                </c:pt>
                <c:pt idx="5">
                  <c:v>3891940.8790000002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US$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'2013'!$A$23:$A$28</c:f>
              <c:strCache>
                <c:ptCount val="6"/>
                <c:pt idx="0">
                  <c:v>União Europeia</c:v>
                </c:pt>
                <c:pt idx="1">
                  <c:v>Nafta</c:v>
                </c:pt>
                <c:pt idx="2">
                  <c:v>Mercosul</c:v>
                </c:pt>
                <c:pt idx="3">
                  <c:v>Ásia</c:v>
                </c:pt>
                <c:pt idx="4">
                  <c:v>América do Sul</c:v>
                </c:pt>
                <c:pt idx="5">
                  <c:v>Outros</c:v>
                </c:pt>
              </c:strCache>
            </c:strRef>
          </c:cat>
          <c:val>
            <c:numRef>
              <c:f>'2013'!$C$23:$C$28</c:f>
              <c:numCache>
                <c:formatCode>_-* #,##0_-;\-* #,##0_-;_-* "-"??_-;_-@_-</c:formatCode>
                <c:ptCount val="6"/>
                <c:pt idx="0">
                  <c:v>4015903062</c:v>
                </c:pt>
                <c:pt idx="1">
                  <c:v>3141789150</c:v>
                </c:pt>
                <c:pt idx="2">
                  <c:v>2907735575</c:v>
                </c:pt>
                <c:pt idx="3">
                  <c:v>3871724692</c:v>
                </c:pt>
                <c:pt idx="4">
                  <c:v>2064243267</c:v>
                </c:pt>
                <c:pt idx="5">
                  <c:v>3005052966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Toneladas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'2014'!$A$32:$A$41</c:f>
              <c:strCache>
                <c:ptCount val="10"/>
                <c:pt idx="0">
                  <c:v>União Europeia</c:v>
                </c:pt>
                <c:pt idx="1">
                  <c:v>América do Sul</c:v>
                </c:pt>
                <c:pt idx="2">
                  <c:v>Ásia e Oceania</c:v>
                </c:pt>
                <c:pt idx="3">
                  <c:v>Nafta</c:v>
                </c:pt>
                <c:pt idx="4">
                  <c:v>Mercosul</c:v>
                </c:pt>
                <c:pt idx="5">
                  <c:v>África</c:v>
                </c:pt>
                <c:pt idx="6">
                  <c:v>América Central e Caribe</c:v>
                </c:pt>
                <c:pt idx="7">
                  <c:v>Oriente Médio</c:v>
                </c:pt>
                <c:pt idx="8">
                  <c:v>Europa(2)</c:v>
                </c:pt>
                <c:pt idx="9">
                  <c:v>Outros</c:v>
                </c:pt>
              </c:strCache>
            </c:strRef>
          </c:cat>
          <c:val>
            <c:numRef>
              <c:f>'2014'!$C$32:$C$41</c:f>
              <c:numCache>
                <c:formatCode>_-* #,##0_-;\-* #,##0_-;_-* "-"??_-;_-@_-</c:formatCode>
                <c:ptCount val="10"/>
                <c:pt idx="0">
                  <c:v>4201256.805999998</c:v>
                </c:pt>
                <c:pt idx="1">
                  <c:v>1465963.311</c:v>
                </c:pt>
                <c:pt idx="2">
                  <c:v>3900300.6630000011</c:v>
                </c:pt>
                <c:pt idx="3">
                  <c:v>2388771.6389999976</c:v>
                </c:pt>
                <c:pt idx="4">
                  <c:v>759811.28599999961</c:v>
                </c:pt>
                <c:pt idx="5">
                  <c:v>2352197.7039999999</c:v>
                </c:pt>
                <c:pt idx="6">
                  <c:v>1512403.423</c:v>
                </c:pt>
                <c:pt idx="7">
                  <c:v>344030.57699999993</c:v>
                </c:pt>
                <c:pt idx="8">
                  <c:v>426128.37699999998</c:v>
                </c:pt>
                <c:pt idx="9">
                  <c:v>162247.90400000001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US$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'2014'!$A$32:$A$41</c:f>
              <c:strCache>
                <c:ptCount val="10"/>
                <c:pt idx="0">
                  <c:v>União Europeia</c:v>
                </c:pt>
                <c:pt idx="1">
                  <c:v>América do Sul</c:v>
                </c:pt>
                <c:pt idx="2">
                  <c:v>Ásia e Oceania</c:v>
                </c:pt>
                <c:pt idx="3">
                  <c:v>Nafta</c:v>
                </c:pt>
                <c:pt idx="4">
                  <c:v>Mercosul</c:v>
                </c:pt>
                <c:pt idx="5">
                  <c:v>África</c:v>
                </c:pt>
                <c:pt idx="6">
                  <c:v>América Central e Caribe</c:v>
                </c:pt>
                <c:pt idx="7">
                  <c:v>Oriente Médio</c:v>
                </c:pt>
                <c:pt idx="8">
                  <c:v>Europa(2)</c:v>
                </c:pt>
                <c:pt idx="9">
                  <c:v>Outros</c:v>
                </c:pt>
              </c:strCache>
            </c:strRef>
          </c:cat>
          <c:val>
            <c:numRef>
              <c:f>'2014'!$B$32:$B$41</c:f>
              <c:numCache>
                <c:formatCode>_-[$$-409]* #,##0_ ;_-[$$-409]* \-#,##0\ ;_-[$$-409]* "-"??_ ;_-@_ </c:formatCode>
                <c:ptCount val="10"/>
                <c:pt idx="0">
                  <c:v>3297043176</c:v>
                </c:pt>
                <c:pt idx="1">
                  <c:v>1919020899</c:v>
                </c:pt>
                <c:pt idx="2">
                  <c:v>4128691400</c:v>
                </c:pt>
                <c:pt idx="3">
                  <c:v>3205231601</c:v>
                </c:pt>
                <c:pt idx="4">
                  <c:v>2348503140</c:v>
                </c:pt>
                <c:pt idx="5">
                  <c:v>1952615489</c:v>
                </c:pt>
                <c:pt idx="6">
                  <c:v>934010514</c:v>
                </c:pt>
                <c:pt idx="7">
                  <c:v>273409375</c:v>
                </c:pt>
                <c:pt idx="8">
                  <c:v>362472763</c:v>
                </c:pt>
                <c:pt idx="9">
                  <c:v>114458368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Toneladas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'1T NOVO 2014'!$A$32:$A$41</c:f>
              <c:strCache>
                <c:ptCount val="10"/>
                <c:pt idx="0">
                  <c:v>União Europeia</c:v>
                </c:pt>
                <c:pt idx="1">
                  <c:v>América do Sul</c:v>
                </c:pt>
                <c:pt idx="2">
                  <c:v>Ásia e Oceania</c:v>
                </c:pt>
                <c:pt idx="3">
                  <c:v>Nafta</c:v>
                </c:pt>
                <c:pt idx="4">
                  <c:v>Mercosul</c:v>
                </c:pt>
                <c:pt idx="5">
                  <c:v>África</c:v>
                </c:pt>
                <c:pt idx="6">
                  <c:v>América Central e Caribe</c:v>
                </c:pt>
                <c:pt idx="7">
                  <c:v>Oriente Médio</c:v>
                </c:pt>
                <c:pt idx="8">
                  <c:v>Europa (1)</c:v>
                </c:pt>
                <c:pt idx="9">
                  <c:v>Outros</c:v>
                </c:pt>
              </c:strCache>
            </c:strRef>
          </c:cat>
          <c:val>
            <c:numRef>
              <c:f>'1T NOVO 2014'!$C$32:$C$41</c:f>
              <c:numCache>
                <c:formatCode>_-* #,##0_-;\-* #,##0_-;_-* "-"??_-;_-@_-</c:formatCode>
                <c:ptCount val="10"/>
                <c:pt idx="0">
                  <c:v>1162666.6970000004</c:v>
                </c:pt>
                <c:pt idx="1">
                  <c:v>352127.24600000016</c:v>
                </c:pt>
                <c:pt idx="2">
                  <c:v>723863.42099999986</c:v>
                </c:pt>
                <c:pt idx="3">
                  <c:v>517681.89199999941</c:v>
                </c:pt>
                <c:pt idx="4">
                  <c:v>152007.245</c:v>
                </c:pt>
                <c:pt idx="5">
                  <c:v>898885.97900000028</c:v>
                </c:pt>
                <c:pt idx="6">
                  <c:v>491793.66</c:v>
                </c:pt>
                <c:pt idx="7">
                  <c:v>131202.82399999999</c:v>
                </c:pt>
                <c:pt idx="8">
                  <c:v>48900.668000000005</c:v>
                </c:pt>
                <c:pt idx="9">
                  <c:v>42277.926000000007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2</xdr:row>
      <xdr:rowOff>9523</xdr:rowOff>
    </xdr:from>
    <xdr:to>
      <xdr:col>9</xdr:col>
      <xdr:colOff>638175</xdr:colOff>
      <xdr:row>24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733425</xdr:colOff>
      <xdr:row>2</xdr:row>
      <xdr:rowOff>19050</xdr:rowOff>
    </xdr:from>
    <xdr:to>
      <xdr:col>15</xdr:col>
      <xdr:colOff>180974</xdr:colOff>
      <xdr:row>24</xdr:row>
      <xdr:rowOff>95250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23</xdr:row>
      <xdr:rowOff>57150</xdr:rowOff>
    </xdr:from>
    <xdr:to>
      <xdr:col>13</xdr:col>
      <xdr:colOff>561975</xdr:colOff>
      <xdr:row>43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3</xdr:row>
      <xdr:rowOff>28575</xdr:rowOff>
    </xdr:from>
    <xdr:to>
      <xdr:col>13</xdr:col>
      <xdr:colOff>571500</xdr:colOff>
      <xdr:row>22</xdr:row>
      <xdr:rowOff>152400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3</xdr:row>
      <xdr:rowOff>19050</xdr:rowOff>
    </xdr:from>
    <xdr:to>
      <xdr:col>15</xdr:col>
      <xdr:colOff>590550</xdr:colOff>
      <xdr:row>23</xdr:row>
      <xdr:rowOff>128587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133349</xdr:colOff>
      <xdr:row>24</xdr:row>
      <xdr:rowOff>80963</xdr:rowOff>
    </xdr:from>
    <xdr:to>
      <xdr:col>15</xdr:col>
      <xdr:colOff>600074</xdr:colOff>
      <xdr:row>45</xdr:row>
      <xdr:rowOff>133351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133351</xdr:colOff>
      <xdr:row>3</xdr:row>
      <xdr:rowOff>19051</xdr:rowOff>
    </xdr:from>
    <xdr:to>
      <xdr:col>14</xdr:col>
      <xdr:colOff>0</xdr:colOff>
      <xdr:row>30</xdr:row>
      <xdr:rowOff>52916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143933</xdr:colOff>
      <xdr:row>30</xdr:row>
      <xdr:rowOff>127000</xdr:rowOff>
    </xdr:from>
    <xdr:to>
      <xdr:col>14</xdr:col>
      <xdr:colOff>10584</xdr:colOff>
      <xdr:row>51</xdr:row>
      <xdr:rowOff>148167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133351</xdr:colOff>
      <xdr:row>3</xdr:row>
      <xdr:rowOff>19051</xdr:rowOff>
    </xdr:from>
    <xdr:to>
      <xdr:col>14</xdr:col>
      <xdr:colOff>0</xdr:colOff>
      <xdr:row>30</xdr:row>
      <xdr:rowOff>52916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143933</xdr:colOff>
      <xdr:row>30</xdr:row>
      <xdr:rowOff>127000</xdr:rowOff>
    </xdr:from>
    <xdr:to>
      <xdr:col>14</xdr:col>
      <xdr:colOff>10584</xdr:colOff>
      <xdr:row>51</xdr:row>
      <xdr:rowOff>148167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133351</xdr:colOff>
      <xdr:row>3</xdr:row>
      <xdr:rowOff>19051</xdr:rowOff>
    </xdr:from>
    <xdr:to>
      <xdr:col>14</xdr:col>
      <xdr:colOff>0</xdr:colOff>
      <xdr:row>30</xdr:row>
      <xdr:rowOff>52916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143933</xdr:colOff>
      <xdr:row>30</xdr:row>
      <xdr:rowOff>127000</xdr:rowOff>
    </xdr:from>
    <xdr:to>
      <xdr:col>14</xdr:col>
      <xdr:colOff>10584</xdr:colOff>
      <xdr:row>51</xdr:row>
      <xdr:rowOff>148167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ermes%20Junior/2&#186;%20-%20Com&#233;rcio%20Exterior%20Baiano/2015/Excel%20-%20Blocos%20Econ&#244;micos%20(2015)/1T%20-%20EX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ermes%20Junior/2&#186;%20-%20Com&#233;rcio%20Exterior%20Baiano/2015/Excel%20-%20Blocos%20Econ&#244;micos%20(2015)/1T%20-%20I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"/>
    </sheetNames>
    <sheetDataSet>
      <sheetData sheetId="0">
        <row r="253">
          <cell r="E253">
            <v>261556020</v>
          </cell>
          <cell r="F253">
            <v>200891.60799999986</v>
          </cell>
        </row>
        <row r="297">
          <cell r="E297">
            <v>13175453</v>
          </cell>
          <cell r="F297">
            <v>16017.646999999995</v>
          </cell>
        </row>
        <row r="445">
          <cell r="E445">
            <v>63588477</v>
          </cell>
          <cell r="F445">
            <v>37653.087</v>
          </cell>
        </row>
        <row r="555">
          <cell r="E555">
            <v>526448107</v>
          </cell>
          <cell r="F555">
            <v>612981.67700000003</v>
          </cell>
        </row>
        <row r="570">
          <cell r="E570">
            <v>4937450</v>
          </cell>
          <cell r="F570">
            <v>228.28000000000003</v>
          </cell>
        </row>
        <row r="597">
          <cell r="E597">
            <v>76583002</v>
          </cell>
          <cell r="F597">
            <v>228238.40399999998</v>
          </cell>
        </row>
        <row r="611">
          <cell r="E611">
            <v>16759265</v>
          </cell>
          <cell r="F611">
            <v>11065.062000000002</v>
          </cell>
        </row>
        <row r="647">
          <cell r="E647">
            <v>2645063</v>
          </cell>
          <cell r="F647">
            <v>1005.9930000000001</v>
          </cell>
        </row>
        <row r="877">
          <cell r="E877">
            <v>192024242</v>
          </cell>
          <cell r="F877">
            <v>54130.723999999951</v>
          </cell>
        </row>
        <row r="885">
          <cell r="E885">
            <v>917104</v>
          </cell>
          <cell r="F885">
            <v>215.86500000000001</v>
          </cell>
        </row>
        <row r="922">
          <cell r="E922">
            <v>21984945</v>
          </cell>
          <cell r="F922">
            <v>3015.5219999999999</v>
          </cell>
        </row>
        <row r="926">
          <cell r="E926">
            <v>19599008</v>
          </cell>
          <cell r="F926">
            <v>42277.926000000007</v>
          </cell>
        </row>
        <row r="968">
          <cell r="E968">
            <v>3124989</v>
          </cell>
          <cell r="F968">
            <v>2419.9259999999995</v>
          </cell>
        </row>
        <row r="1124">
          <cell r="E1124">
            <v>426502652</v>
          </cell>
          <cell r="F1124">
            <v>785264.47200000065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ceweb_parte_1"/>
    </sheetNames>
    <sheetDataSet>
      <sheetData sheetId="0">
        <row r="814">
          <cell r="E814">
            <v>403434207</v>
          </cell>
          <cell r="F814">
            <v>316778.69199999957</v>
          </cell>
        </row>
        <row r="869">
          <cell r="E869">
            <v>635698771</v>
          </cell>
          <cell r="F869">
            <v>882868.33200000029</v>
          </cell>
        </row>
        <row r="925">
          <cell r="E925">
            <v>381506999</v>
          </cell>
          <cell r="F925">
            <v>314474.15900000016</v>
          </cell>
        </row>
        <row r="2068">
          <cell r="E2068">
            <v>282432481</v>
          </cell>
          <cell r="F2068">
            <v>110665.8789999999</v>
          </cell>
        </row>
        <row r="2161">
          <cell r="E2161">
            <v>10870819</v>
          </cell>
          <cell r="F2161">
            <v>11495.681000000008</v>
          </cell>
        </row>
        <row r="2172">
          <cell r="E2172">
            <v>160436641</v>
          </cell>
          <cell r="F2172">
            <v>261080.17199999999</v>
          </cell>
        </row>
        <row r="2244">
          <cell r="E2244">
            <v>2807370</v>
          </cell>
          <cell r="F2244">
            <v>870.18999999999983</v>
          </cell>
        </row>
        <row r="2258">
          <cell r="E2258">
            <v>23303567</v>
          </cell>
          <cell r="F2258">
            <v>24235.462</v>
          </cell>
        </row>
        <row r="2399">
          <cell r="E2399">
            <v>206002991</v>
          </cell>
          <cell r="F2399">
            <v>97876.521000000037</v>
          </cell>
        </row>
        <row r="2418">
          <cell r="E2418">
            <v>200607</v>
          </cell>
          <cell r="F2418">
            <v>11.591999999999999</v>
          </cell>
        </row>
        <row r="2456">
          <cell r="E2456">
            <v>85770459</v>
          </cell>
          <cell r="F2456">
            <v>128187.302</v>
          </cell>
        </row>
        <row r="2464">
          <cell r="E2464">
            <v>370351</v>
          </cell>
          <cell r="F2464">
            <v>55.158000000000008</v>
          </cell>
        </row>
        <row r="3531">
          <cell r="E3531">
            <v>460261003</v>
          </cell>
          <cell r="F3531">
            <v>377402.22499999974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workbookViewId="0">
      <selection activeCell="D31" sqref="D31"/>
    </sheetView>
  </sheetViews>
  <sheetFormatPr defaultRowHeight="12.75" x14ac:dyDescent="0.2"/>
  <cols>
    <col min="1" max="1" width="13.85546875" bestFit="1" customWidth="1"/>
    <col min="2" max="2" width="11" bestFit="1" customWidth="1"/>
    <col min="3" max="3" width="16.5703125" bestFit="1" customWidth="1"/>
    <col min="4" max="4" width="16.5703125" customWidth="1"/>
    <col min="5" max="5" width="13.85546875" bestFit="1" customWidth="1"/>
    <col min="6" max="6" width="12" customWidth="1"/>
    <col min="7" max="7" width="17.7109375" bestFit="1" customWidth="1"/>
    <col min="8" max="8" width="17.7109375" customWidth="1"/>
    <col min="9" max="9" width="13.85546875" bestFit="1" customWidth="1"/>
    <col min="10" max="10" width="12" bestFit="1" customWidth="1"/>
    <col min="11" max="11" width="17.7109375" bestFit="1" customWidth="1"/>
    <col min="12" max="12" width="17.7109375" customWidth="1"/>
    <col min="13" max="13" width="13.85546875" bestFit="1" customWidth="1"/>
    <col min="14" max="14" width="10.28515625" bestFit="1" customWidth="1"/>
    <col min="15" max="15" width="17.7109375" bestFit="1" customWidth="1"/>
  </cols>
  <sheetData>
    <row r="2" spans="1:15" x14ac:dyDescent="0.2">
      <c r="A2" s="43">
        <v>2005</v>
      </c>
      <c r="B2" s="43"/>
      <c r="C2" s="43"/>
      <c r="D2" s="30"/>
      <c r="E2" s="43">
        <v>2011</v>
      </c>
      <c r="F2" s="43"/>
      <c r="G2" s="43"/>
      <c r="H2" s="30"/>
      <c r="I2" s="43">
        <v>2012</v>
      </c>
      <c r="J2" s="43"/>
      <c r="K2" s="30"/>
      <c r="L2" s="30"/>
      <c r="M2" s="43">
        <v>2013</v>
      </c>
      <c r="N2" s="43"/>
      <c r="O2" s="43"/>
    </row>
    <row r="3" spans="1:15" x14ac:dyDescent="0.2">
      <c r="A3" t="s">
        <v>6</v>
      </c>
      <c r="B3" s="33" t="s">
        <v>23</v>
      </c>
      <c r="C3" s="33" t="s">
        <v>11</v>
      </c>
      <c r="D3" s="33"/>
      <c r="E3" t="s">
        <v>6</v>
      </c>
      <c r="F3" s="32" t="s">
        <v>23</v>
      </c>
      <c r="G3" t="s">
        <v>11</v>
      </c>
      <c r="I3" t="s">
        <v>19</v>
      </c>
      <c r="J3" t="s">
        <v>23</v>
      </c>
      <c r="K3" t="s">
        <v>11</v>
      </c>
      <c r="M3" t="s">
        <v>6</v>
      </c>
      <c r="N3" t="s">
        <v>23</v>
      </c>
      <c r="O3" t="s">
        <v>11</v>
      </c>
    </row>
    <row r="4" spans="1:15" x14ac:dyDescent="0.2">
      <c r="A4" t="s">
        <v>1</v>
      </c>
      <c r="B4" s="31">
        <v>4121</v>
      </c>
      <c r="C4" s="31">
        <v>2064577903</v>
      </c>
      <c r="D4" s="31"/>
      <c r="E4" t="s">
        <v>1</v>
      </c>
      <c r="F4" s="31">
        <v>4448.9672400000027</v>
      </c>
      <c r="G4" s="31">
        <v>4011625635</v>
      </c>
      <c r="H4" s="31"/>
      <c r="I4" t="s">
        <v>1</v>
      </c>
      <c r="J4" s="31">
        <v>4531.5348710000044</v>
      </c>
      <c r="K4" s="31">
        <v>4140415877</v>
      </c>
      <c r="L4" s="31"/>
      <c r="M4" t="s">
        <v>1</v>
      </c>
      <c r="N4" s="31">
        <v>3407.8348949999991</v>
      </c>
      <c r="O4" s="31">
        <v>3211186167</v>
      </c>
    </row>
    <row r="5" spans="1:15" x14ac:dyDescent="0.2">
      <c r="A5" t="s">
        <v>3</v>
      </c>
      <c r="B5" s="31">
        <v>1462</v>
      </c>
      <c r="C5" s="31">
        <v>1015027801</v>
      </c>
      <c r="D5" s="31"/>
      <c r="E5" t="s">
        <v>4</v>
      </c>
      <c r="F5" s="31">
        <v>1916.4185590000018</v>
      </c>
      <c r="G5" s="31">
        <v>3029366921</v>
      </c>
      <c r="H5" s="31"/>
      <c r="I5" t="s">
        <v>2</v>
      </c>
      <c r="J5" s="31">
        <v>1053.4192770000002</v>
      </c>
      <c r="K5" s="31">
        <v>1597527047</v>
      </c>
      <c r="L5" s="31"/>
      <c r="M5" t="s">
        <v>4</v>
      </c>
      <c r="N5" s="31">
        <v>1515.0536739999998</v>
      </c>
      <c r="O5" s="31">
        <v>2377634828</v>
      </c>
    </row>
    <row r="6" spans="1:15" x14ac:dyDescent="0.2">
      <c r="A6" t="s">
        <v>4</v>
      </c>
      <c r="B6" s="31">
        <v>1642</v>
      </c>
      <c r="C6" s="31">
        <v>2319870363</v>
      </c>
      <c r="D6" s="31"/>
      <c r="E6" t="s">
        <v>5</v>
      </c>
      <c r="F6" s="31">
        <v>1902.6715350000006</v>
      </c>
      <c r="G6" s="31">
        <v>2867206751</v>
      </c>
      <c r="H6" s="31"/>
      <c r="I6" t="s">
        <v>3</v>
      </c>
      <c r="J6" s="31">
        <v>3577.5702820000006</v>
      </c>
      <c r="K6" s="31">
        <v>4057138998</v>
      </c>
      <c r="L6" s="31"/>
      <c r="M6" t="s">
        <v>5</v>
      </c>
      <c r="N6" s="31">
        <v>1117.6893349999998</v>
      </c>
      <c r="O6" s="31">
        <v>2175195595</v>
      </c>
    </row>
    <row r="7" spans="1:15" x14ac:dyDescent="0.2">
      <c r="A7" t="s">
        <v>5</v>
      </c>
      <c r="B7" s="31">
        <v>1192</v>
      </c>
      <c r="C7" s="31">
        <v>1166650679</v>
      </c>
      <c r="D7" s="31"/>
      <c r="E7" t="s">
        <v>3</v>
      </c>
      <c r="F7" s="31">
        <v>3511.8838930000011</v>
      </c>
      <c r="G7" s="31">
        <v>4023877910</v>
      </c>
      <c r="H7" s="31"/>
      <c r="I7" t="s">
        <v>4</v>
      </c>
      <c r="J7" s="31">
        <v>2044.5948200000007</v>
      </c>
      <c r="K7" s="31">
        <v>3296704341</v>
      </c>
      <c r="L7" s="31"/>
      <c r="M7" t="s">
        <v>3</v>
      </c>
      <c r="N7" s="31">
        <v>2649.2843199999998</v>
      </c>
      <c r="O7" s="31">
        <v>2869944532</v>
      </c>
    </row>
    <row r="8" spans="1:15" x14ac:dyDescent="0.2">
      <c r="A8" t="s">
        <v>2</v>
      </c>
      <c r="B8" s="31">
        <v>676</v>
      </c>
      <c r="C8" s="31">
        <v>1033686327</v>
      </c>
      <c r="D8" s="31"/>
      <c r="E8" t="s">
        <v>2</v>
      </c>
      <c r="F8" s="31">
        <v>4051.9133750000019</v>
      </c>
      <c r="G8" s="31">
        <v>1919096113</v>
      </c>
      <c r="H8" s="31"/>
      <c r="I8" t="s">
        <v>5</v>
      </c>
      <c r="J8" s="31">
        <v>1381.8947469999996</v>
      </c>
      <c r="K8" s="31">
        <v>2413357410</v>
      </c>
      <c r="L8" s="31"/>
      <c r="M8" t="s">
        <v>2</v>
      </c>
      <c r="N8" s="31">
        <v>1285.8499629999999</v>
      </c>
      <c r="O8" s="31">
        <v>1309530689</v>
      </c>
    </row>
    <row r="9" spans="1:15" x14ac:dyDescent="0.2">
      <c r="A9" t="s">
        <v>7</v>
      </c>
      <c r="B9" s="31">
        <v>5835</v>
      </c>
      <c r="C9" s="31">
        <v>2032529311</v>
      </c>
      <c r="D9" s="31"/>
      <c r="E9" t="s">
        <v>7</v>
      </c>
      <c r="F9" s="31">
        <v>3383.5810159999996</v>
      </c>
      <c r="G9" s="31">
        <v>2927903990</v>
      </c>
      <c r="H9" s="31"/>
      <c r="I9" t="s">
        <v>7</v>
      </c>
      <c r="J9" s="31">
        <v>4184.416420999999</v>
      </c>
      <c r="K9" s="31">
        <v>3523868435</v>
      </c>
      <c r="L9" s="31"/>
      <c r="M9" t="s">
        <v>7</v>
      </c>
      <c r="N9" s="31">
        <v>2723.6958830000003</v>
      </c>
      <c r="O9" s="31">
        <v>2133555934</v>
      </c>
    </row>
    <row r="10" spans="1:15" x14ac:dyDescent="0.2">
      <c r="A10" t="s">
        <v>8</v>
      </c>
      <c r="B10" s="31">
        <v>14928</v>
      </c>
      <c r="C10" s="31">
        <v>9632342384</v>
      </c>
      <c r="D10" s="31"/>
      <c r="E10" t="s">
        <v>8</v>
      </c>
      <c r="F10" s="31">
        <v>19215.435618000007</v>
      </c>
      <c r="G10" s="31">
        <v>18779077320</v>
      </c>
      <c r="H10" s="31"/>
      <c r="I10" t="s">
        <v>8</v>
      </c>
      <c r="J10" s="31">
        <v>16773.430418</v>
      </c>
      <c r="K10" s="31">
        <v>19029012108</v>
      </c>
      <c r="L10" s="31"/>
      <c r="M10" t="s">
        <v>8</v>
      </c>
      <c r="N10" s="31">
        <v>12699.408069999999</v>
      </c>
      <c r="O10" s="31">
        <v>14077047745</v>
      </c>
    </row>
    <row r="11" spans="1:15" x14ac:dyDescent="0.2">
      <c r="G11" s="31"/>
      <c r="H11" s="31"/>
    </row>
    <row r="12" spans="1:15" x14ac:dyDescent="0.2">
      <c r="A12" s="33" t="s">
        <v>22</v>
      </c>
    </row>
    <row r="13" spans="1:15" x14ac:dyDescent="0.2">
      <c r="A13" s="33" t="s">
        <v>24</v>
      </c>
    </row>
  </sheetData>
  <mergeCells count="4">
    <mergeCell ref="E2:G2"/>
    <mergeCell ref="I2:J2"/>
    <mergeCell ref="M2:O2"/>
    <mergeCell ref="A2:C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7" workbookViewId="0">
      <selection activeCell="D31" sqref="D31"/>
    </sheetView>
  </sheetViews>
  <sheetFormatPr defaultRowHeight="12.75" x14ac:dyDescent="0.2"/>
  <cols>
    <col min="1" max="1" width="13.85546875" bestFit="1" customWidth="1"/>
    <col min="2" max="2" width="14" bestFit="1" customWidth="1"/>
    <col min="3" max="3" width="15" bestFit="1" customWidth="1"/>
    <col min="4" max="5" width="15" customWidth="1"/>
    <col min="7" max="7" width="13.85546875" bestFit="1" customWidth="1"/>
    <col min="8" max="8" width="15" bestFit="1" customWidth="1"/>
    <col min="9" max="9" width="15" customWidth="1"/>
    <col min="10" max="10" width="11.42578125" bestFit="1" customWidth="1"/>
    <col min="11" max="11" width="12" bestFit="1" customWidth="1"/>
  </cols>
  <sheetData>
    <row r="1" spans="1:14" x14ac:dyDescent="0.2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3" spans="1:14" x14ac:dyDescent="0.2">
      <c r="A3" s="7" t="s">
        <v>0</v>
      </c>
      <c r="B3" s="7" t="s">
        <v>10</v>
      </c>
      <c r="C3" s="7" t="s">
        <v>11</v>
      </c>
      <c r="D3" s="8" t="s">
        <v>12</v>
      </c>
      <c r="E3" s="8" t="s">
        <v>13</v>
      </c>
    </row>
    <row r="4" spans="1:14" x14ac:dyDescent="0.2">
      <c r="A4" s="2" t="s">
        <v>1</v>
      </c>
      <c r="B4" s="3">
        <v>3837315.6730000009</v>
      </c>
      <c r="C4" s="3">
        <v>3156777335</v>
      </c>
      <c r="D4" s="5">
        <f>B4/$B$10</f>
        <v>0.3419522435647967</v>
      </c>
      <c r="E4" s="5">
        <f>C4/$C$10</f>
        <v>0.28655515717607305</v>
      </c>
    </row>
    <row r="5" spans="1:14" x14ac:dyDescent="0.2">
      <c r="A5" s="2" t="s">
        <v>2</v>
      </c>
      <c r="B5" s="3">
        <v>233222.11699999979</v>
      </c>
      <c r="C5" s="3">
        <v>556346867</v>
      </c>
      <c r="D5" s="4">
        <f t="shared" ref="D5:D9" si="0">B5/$B$10</f>
        <v>2.0782972513369614E-2</v>
      </c>
      <c r="E5" s="4">
        <f t="shared" ref="E5:E10" si="1">C5/$C$10</f>
        <v>5.0502156788198305E-2</v>
      </c>
    </row>
    <row r="6" spans="1:14" x14ac:dyDescent="0.2">
      <c r="A6" s="2" t="s">
        <v>3</v>
      </c>
      <c r="B6" s="3">
        <v>3051060.3240000019</v>
      </c>
      <c r="C6" s="3">
        <v>2671655697</v>
      </c>
      <c r="D6" s="5">
        <f t="shared" si="0"/>
        <v>0.27188717633638787</v>
      </c>
      <c r="E6" s="5">
        <f t="shared" si="1"/>
        <v>0.24251844109688717</v>
      </c>
    </row>
    <row r="7" spans="1:14" x14ac:dyDescent="0.2">
      <c r="A7" s="2" t="s">
        <v>4</v>
      </c>
      <c r="B7" s="3">
        <v>1296193.1069999998</v>
      </c>
      <c r="C7" s="3">
        <v>1726787470</v>
      </c>
      <c r="D7" s="4">
        <f t="shared" si="0"/>
        <v>0.11550682268611849</v>
      </c>
      <c r="E7" s="4">
        <f t="shared" si="1"/>
        <v>0.15674841851825558</v>
      </c>
    </row>
    <row r="8" spans="1:14" x14ac:dyDescent="0.2">
      <c r="A8" s="2" t="s">
        <v>5</v>
      </c>
      <c r="B8" s="3">
        <v>1116295.8190000008</v>
      </c>
      <c r="C8" s="3">
        <v>1576535508</v>
      </c>
      <c r="D8" s="4">
        <f t="shared" si="0"/>
        <v>9.9475751363094181E-2</v>
      </c>
      <c r="E8" s="4">
        <f t="shared" si="1"/>
        <v>0.14310935880075309</v>
      </c>
    </row>
    <row r="9" spans="1:14" x14ac:dyDescent="0.2">
      <c r="A9" s="2" t="s">
        <v>7</v>
      </c>
      <c r="B9" s="3">
        <v>1687701.2219999996</v>
      </c>
      <c r="C9" s="3">
        <v>1328196275</v>
      </c>
      <c r="D9" s="4">
        <f t="shared" si="0"/>
        <v>0.15039503353623335</v>
      </c>
      <c r="E9" s="4">
        <f t="shared" si="1"/>
        <v>0.12056646761983285</v>
      </c>
    </row>
    <row r="10" spans="1:14" x14ac:dyDescent="0.2">
      <c r="A10" s="2" t="s">
        <v>8</v>
      </c>
      <c r="B10" s="3">
        <v>11221788.262</v>
      </c>
      <c r="C10" s="3">
        <v>11016299152</v>
      </c>
      <c r="D10" s="4">
        <f>B10/$B$10</f>
        <v>1</v>
      </c>
      <c r="E10" s="4">
        <f t="shared" si="1"/>
        <v>1</v>
      </c>
    </row>
    <row r="13" spans="1:14" x14ac:dyDescent="0.2">
      <c r="A13" s="7" t="s">
        <v>9</v>
      </c>
      <c r="B13" s="7" t="s">
        <v>10</v>
      </c>
      <c r="C13" s="7" t="s">
        <v>11</v>
      </c>
      <c r="D13" s="8" t="s">
        <v>12</v>
      </c>
      <c r="E13" s="8" t="s">
        <v>13</v>
      </c>
    </row>
    <row r="14" spans="1:14" x14ac:dyDescent="0.2">
      <c r="A14" s="2" t="s">
        <v>2</v>
      </c>
      <c r="B14" s="3">
        <v>1000853.051</v>
      </c>
      <c r="C14" s="3">
        <v>1362749246</v>
      </c>
      <c r="D14" s="5">
        <f>B14/$B$20</f>
        <v>0.19337132073221261</v>
      </c>
      <c r="E14" s="5">
        <f>C14/$C$20</f>
        <v>0.17554916764433298</v>
      </c>
    </row>
    <row r="15" spans="1:14" x14ac:dyDescent="0.2">
      <c r="A15" s="2" t="s">
        <v>3</v>
      </c>
      <c r="B15" s="3">
        <v>460823.56899999909</v>
      </c>
      <c r="C15" s="3">
        <v>1352222213</v>
      </c>
      <c r="D15" s="4">
        <f t="shared" ref="D15:D20" si="2">B15/$B$20</f>
        <v>8.9034111524191911E-2</v>
      </c>
      <c r="E15" s="4">
        <f t="shared" ref="E15:E20" si="3">C15/$C$20</f>
        <v>0.17419307672273548</v>
      </c>
    </row>
    <row r="16" spans="1:14" x14ac:dyDescent="0.2">
      <c r="A16" s="2" t="s">
        <v>5</v>
      </c>
      <c r="B16" s="3">
        <v>786375.7159999999</v>
      </c>
      <c r="C16" s="3">
        <v>1290671243</v>
      </c>
      <c r="D16" s="5">
        <f t="shared" si="2"/>
        <v>0.15193290427873143</v>
      </c>
      <c r="E16" s="5">
        <f t="shared" si="3"/>
        <v>0.16626408935920015</v>
      </c>
      <c r="H16" s="1"/>
      <c r="I16" s="1"/>
    </row>
    <row r="17" spans="1:8" x14ac:dyDescent="0.2">
      <c r="A17" s="2" t="s">
        <v>4</v>
      </c>
      <c r="B17" s="3">
        <v>620225.45200000191</v>
      </c>
      <c r="C17" s="3">
        <v>1302579451</v>
      </c>
      <c r="D17" s="5">
        <f t="shared" si="2"/>
        <v>0.11983159234529217</v>
      </c>
      <c r="E17" s="5">
        <f t="shared" si="3"/>
        <v>0.1677981030515002</v>
      </c>
    </row>
    <row r="18" spans="1:8" x14ac:dyDescent="0.2">
      <c r="A18" s="2" t="s">
        <v>1</v>
      </c>
      <c r="B18" s="3">
        <v>611651.56700000202</v>
      </c>
      <c r="C18" s="3">
        <v>854848300</v>
      </c>
      <c r="D18" s="5">
        <f t="shared" si="2"/>
        <v>0.11817506198391738</v>
      </c>
      <c r="E18" s="5">
        <f t="shared" si="3"/>
        <v>0.11012143867821524</v>
      </c>
    </row>
    <row r="19" spans="1:8" x14ac:dyDescent="0.2">
      <c r="A19" s="2" t="s">
        <v>7</v>
      </c>
      <c r="B19" s="3">
        <v>1695879.794</v>
      </c>
      <c r="C19" s="3">
        <v>1599707715</v>
      </c>
      <c r="D19" s="4">
        <f t="shared" si="2"/>
        <v>0.32765500913565448</v>
      </c>
      <c r="E19" s="4">
        <f t="shared" si="3"/>
        <v>0.20607412454401594</v>
      </c>
    </row>
    <row r="20" spans="1:8" x14ac:dyDescent="0.2">
      <c r="A20" s="2" t="s">
        <v>8</v>
      </c>
      <c r="B20" s="3">
        <v>5175809.149000003</v>
      </c>
      <c r="C20" s="3">
        <v>7762778168</v>
      </c>
      <c r="D20" s="4">
        <f t="shared" si="2"/>
        <v>1</v>
      </c>
      <c r="E20" s="4">
        <f t="shared" si="3"/>
        <v>1</v>
      </c>
      <c r="H20" s="6"/>
    </row>
    <row r="21" spans="1:8" x14ac:dyDescent="0.2">
      <c r="A21" s="9"/>
      <c r="B21" s="10"/>
      <c r="C21" s="10"/>
      <c r="D21" s="11"/>
      <c r="E21" s="11"/>
      <c r="H21" s="6"/>
    </row>
    <row r="22" spans="1:8" x14ac:dyDescent="0.2">
      <c r="A22" s="7" t="s">
        <v>6</v>
      </c>
      <c r="B22" s="7" t="s">
        <v>10</v>
      </c>
      <c r="C22" s="7" t="s">
        <v>11</v>
      </c>
      <c r="D22" s="8" t="s">
        <v>12</v>
      </c>
      <c r="E22" s="8" t="s">
        <v>13</v>
      </c>
      <c r="H22" s="6"/>
    </row>
    <row r="23" spans="1:8" x14ac:dyDescent="0.2">
      <c r="A23" s="2" t="s">
        <v>1</v>
      </c>
      <c r="B23" s="3">
        <v>4448967.240000003</v>
      </c>
      <c r="C23" s="3">
        <v>4011625635</v>
      </c>
      <c r="D23" s="5">
        <f t="shared" ref="D23:D29" si="4">B23/$B$29</f>
        <v>0.23153090715426949</v>
      </c>
      <c r="E23" s="5">
        <f t="shared" ref="E23:E29" si="5">C23/$C$29</f>
        <v>0.2136220841227145</v>
      </c>
      <c r="H23" s="6"/>
    </row>
    <row r="24" spans="1:8" x14ac:dyDescent="0.2">
      <c r="A24" s="2" t="s">
        <v>4</v>
      </c>
      <c r="B24" s="3">
        <v>1916418.5590000018</v>
      </c>
      <c r="C24" s="3">
        <v>3029366921</v>
      </c>
      <c r="D24" s="5">
        <f t="shared" si="4"/>
        <v>9.9733287191511893E-2</v>
      </c>
      <c r="E24" s="5">
        <f t="shared" si="5"/>
        <v>0.1613160683764627</v>
      </c>
      <c r="H24" s="6"/>
    </row>
    <row r="25" spans="1:8" x14ac:dyDescent="0.2">
      <c r="A25" s="2" t="s">
        <v>5</v>
      </c>
      <c r="B25" s="3">
        <v>1902671.5350000006</v>
      </c>
      <c r="C25" s="3">
        <v>2867206751</v>
      </c>
      <c r="D25" s="5">
        <f t="shared" si="4"/>
        <v>9.9017871508344998E-2</v>
      </c>
      <c r="E25" s="5">
        <f t="shared" si="5"/>
        <v>0.15268091728587654</v>
      </c>
      <c r="H25" s="6"/>
    </row>
    <row r="26" spans="1:8" x14ac:dyDescent="0.2">
      <c r="A26" s="2" t="s">
        <v>3</v>
      </c>
      <c r="B26" s="3">
        <v>3511883.8930000011</v>
      </c>
      <c r="C26" s="3">
        <v>4023877910</v>
      </c>
      <c r="D26" s="5">
        <f t="shared" si="4"/>
        <v>0.18276368867277998</v>
      </c>
      <c r="E26" s="5">
        <f t="shared" si="5"/>
        <v>0.2142745269872503</v>
      </c>
      <c r="H26" s="6"/>
    </row>
    <row r="27" spans="1:8" x14ac:dyDescent="0.2">
      <c r="A27" s="2" t="s">
        <v>2</v>
      </c>
      <c r="B27" s="3">
        <v>4051913.3750000019</v>
      </c>
      <c r="C27" s="3">
        <v>1919096113</v>
      </c>
      <c r="D27" s="5">
        <f t="shared" si="4"/>
        <v>0.21086763035465003</v>
      </c>
      <c r="E27" s="5">
        <f t="shared" si="5"/>
        <v>0.10219331228569647</v>
      </c>
      <c r="H27" s="6"/>
    </row>
    <row r="28" spans="1:8" x14ac:dyDescent="0.2">
      <c r="A28" s="2" t="s">
        <v>7</v>
      </c>
      <c r="B28" s="3">
        <v>3383581.0159999998</v>
      </c>
      <c r="C28" s="3">
        <v>2927903990</v>
      </c>
      <c r="D28" s="5">
        <f t="shared" si="4"/>
        <v>0.17608661511844359</v>
      </c>
      <c r="E28" s="5">
        <f t="shared" si="5"/>
        <v>0.15591309094199948</v>
      </c>
      <c r="H28" s="6"/>
    </row>
    <row r="29" spans="1:8" x14ac:dyDescent="0.2">
      <c r="A29" s="2" t="s">
        <v>8</v>
      </c>
      <c r="B29" s="3">
        <v>19215435.618000008</v>
      </c>
      <c r="C29" s="3">
        <v>18779077320</v>
      </c>
      <c r="D29" s="4">
        <f t="shared" si="4"/>
        <v>1</v>
      </c>
      <c r="E29" s="4">
        <f t="shared" si="5"/>
        <v>1</v>
      </c>
      <c r="H29" s="6"/>
    </row>
    <row r="30" spans="1:8" x14ac:dyDescent="0.2">
      <c r="A30" s="9"/>
      <c r="B30" s="10"/>
      <c r="C30" s="10"/>
      <c r="D30" s="11"/>
      <c r="E30" s="11"/>
      <c r="H30" s="6"/>
    </row>
    <row r="31" spans="1:8" x14ac:dyDescent="0.2">
      <c r="A31" s="12" t="s">
        <v>15</v>
      </c>
      <c r="B31" s="10"/>
      <c r="C31" s="10"/>
      <c r="D31" s="11"/>
      <c r="E31" s="11"/>
      <c r="H31" s="6"/>
    </row>
    <row r="32" spans="1:8" x14ac:dyDescent="0.2">
      <c r="A32" s="9"/>
      <c r="B32" s="10"/>
      <c r="C32" s="10"/>
      <c r="D32" s="11"/>
      <c r="E32" s="11"/>
      <c r="H32" s="6"/>
    </row>
    <row r="33" spans="1:8" x14ac:dyDescent="0.2">
      <c r="A33" s="9"/>
      <c r="B33" s="10"/>
      <c r="C33" s="10"/>
      <c r="D33" s="11"/>
      <c r="E33" s="11"/>
      <c r="H33" s="6"/>
    </row>
    <row r="34" spans="1:8" x14ac:dyDescent="0.2">
      <c r="A34" s="9"/>
      <c r="B34" s="10"/>
      <c r="C34" s="10"/>
      <c r="D34" s="11"/>
      <c r="E34" s="11"/>
      <c r="H34" s="6"/>
    </row>
  </sheetData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4" workbookViewId="0">
      <selection activeCell="D31" sqref="D31"/>
    </sheetView>
  </sheetViews>
  <sheetFormatPr defaultRowHeight="12.75" x14ac:dyDescent="0.2"/>
  <cols>
    <col min="1" max="1" width="15.140625" style="13" bestFit="1" customWidth="1"/>
    <col min="2" max="2" width="15" style="13" bestFit="1" customWidth="1"/>
    <col min="3" max="3" width="11.28515625" style="13" bestFit="1" customWidth="1"/>
    <col min="4" max="4" width="12" style="13" bestFit="1" customWidth="1"/>
    <col min="5" max="5" width="11.28515625" style="13" bestFit="1" customWidth="1"/>
    <col min="6" max="256" width="9.140625" style="13"/>
    <col min="257" max="257" width="15.140625" style="13" bestFit="1" customWidth="1"/>
    <col min="258" max="258" width="15" style="13" bestFit="1" customWidth="1"/>
    <col min="259" max="259" width="11.28515625" style="13" bestFit="1" customWidth="1"/>
    <col min="260" max="260" width="12" style="13" bestFit="1" customWidth="1"/>
    <col min="261" max="261" width="11.28515625" style="13" bestFit="1" customWidth="1"/>
    <col min="262" max="512" width="9.140625" style="13"/>
    <col min="513" max="513" width="15.140625" style="13" bestFit="1" customWidth="1"/>
    <col min="514" max="514" width="15" style="13" bestFit="1" customWidth="1"/>
    <col min="515" max="515" width="11.28515625" style="13" bestFit="1" customWidth="1"/>
    <col min="516" max="516" width="12" style="13" bestFit="1" customWidth="1"/>
    <col min="517" max="517" width="11.28515625" style="13" bestFit="1" customWidth="1"/>
    <col min="518" max="768" width="9.140625" style="13"/>
    <col min="769" max="769" width="15.140625" style="13" bestFit="1" customWidth="1"/>
    <col min="770" max="770" width="15" style="13" bestFit="1" customWidth="1"/>
    <col min="771" max="771" width="11.28515625" style="13" bestFit="1" customWidth="1"/>
    <col min="772" max="772" width="12" style="13" bestFit="1" customWidth="1"/>
    <col min="773" max="773" width="11.28515625" style="13" bestFit="1" customWidth="1"/>
    <col min="774" max="1024" width="9.140625" style="13"/>
    <col min="1025" max="1025" width="15.140625" style="13" bestFit="1" customWidth="1"/>
    <col min="1026" max="1026" width="15" style="13" bestFit="1" customWidth="1"/>
    <col min="1027" max="1027" width="11.28515625" style="13" bestFit="1" customWidth="1"/>
    <col min="1028" max="1028" width="12" style="13" bestFit="1" customWidth="1"/>
    <col min="1029" max="1029" width="11.28515625" style="13" bestFit="1" customWidth="1"/>
    <col min="1030" max="1280" width="9.140625" style="13"/>
    <col min="1281" max="1281" width="15.140625" style="13" bestFit="1" customWidth="1"/>
    <col min="1282" max="1282" width="15" style="13" bestFit="1" customWidth="1"/>
    <col min="1283" max="1283" width="11.28515625" style="13" bestFit="1" customWidth="1"/>
    <col min="1284" max="1284" width="12" style="13" bestFit="1" customWidth="1"/>
    <col min="1285" max="1285" width="11.28515625" style="13" bestFit="1" customWidth="1"/>
    <col min="1286" max="1536" width="9.140625" style="13"/>
    <col min="1537" max="1537" width="15.140625" style="13" bestFit="1" customWidth="1"/>
    <col min="1538" max="1538" width="15" style="13" bestFit="1" customWidth="1"/>
    <col min="1539" max="1539" width="11.28515625" style="13" bestFit="1" customWidth="1"/>
    <col min="1540" max="1540" width="12" style="13" bestFit="1" customWidth="1"/>
    <col min="1541" max="1541" width="11.28515625" style="13" bestFit="1" customWidth="1"/>
    <col min="1542" max="1792" width="9.140625" style="13"/>
    <col min="1793" max="1793" width="15.140625" style="13" bestFit="1" customWidth="1"/>
    <col min="1794" max="1794" width="15" style="13" bestFit="1" customWidth="1"/>
    <col min="1795" max="1795" width="11.28515625" style="13" bestFit="1" customWidth="1"/>
    <col min="1796" max="1796" width="12" style="13" bestFit="1" customWidth="1"/>
    <col min="1797" max="1797" width="11.28515625" style="13" bestFit="1" customWidth="1"/>
    <col min="1798" max="2048" width="9.140625" style="13"/>
    <col min="2049" max="2049" width="15.140625" style="13" bestFit="1" customWidth="1"/>
    <col min="2050" max="2050" width="15" style="13" bestFit="1" customWidth="1"/>
    <col min="2051" max="2051" width="11.28515625" style="13" bestFit="1" customWidth="1"/>
    <col min="2052" max="2052" width="12" style="13" bestFit="1" customWidth="1"/>
    <col min="2053" max="2053" width="11.28515625" style="13" bestFit="1" customWidth="1"/>
    <col min="2054" max="2304" width="9.140625" style="13"/>
    <col min="2305" max="2305" width="15.140625" style="13" bestFit="1" customWidth="1"/>
    <col min="2306" max="2306" width="15" style="13" bestFit="1" customWidth="1"/>
    <col min="2307" max="2307" width="11.28515625" style="13" bestFit="1" customWidth="1"/>
    <col min="2308" max="2308" width="12" style="13" bestFit="1" customWidth="1"/>
    <col min="2309" max="2309" width="11.28515625" style="13" bestFit="1" customWidth="1"/>
    <col min="2310" max="2560" width="9.140625" style="13"/>
    <col min="2561" max="2561" width="15.140625" style="13" bestFit="1" customWidth="1"/>
    <col min="2562" max="2562" width="15" style="13" bestFit="1" customWidth="1"/>
    <col min="2563" max="2563" width="11.28515625" style="13" bestFit="1" customWidth="1"/>
    <col min="2564" max="2564" width="12" style="13" bestFit="1" customWidth="1"/>
    <col min="2565" max="2565" width="11.28515625" style="13" bestFit="1" customWidth="1"/>
    <col min="2566" max="2816" width="9.140625" style="13"/>
    <col min="2817" max="2817" width="15.140625" style="13" bestFit="1" customWidth="1"/>
    <col min="2818" max="2818" width="15" style="13" bestFit="1" customWidth="1"/>
    <col min="2819" max="2819" width="11.28515625" style="13" bestFit="1" customWidth="1"/>
    <col min="2820" max="2820" width="12" style="13" bestFit="1" customWidth="1"/>
    <col min="2821" max="2821" width="11.28515625" style="13" bestFit="1" customWidth="1"/>
    <col min="2822" max="3072" width="9.140625" style="13"/>
    <col min="3073" max="3073" width="15.140625" style="13" bestFit="1" customWidth="1"/>
    <col min="3074" max="3074" width="15" style="13" bestFit="1" customWidth="1"/>
    <col min="3075" max="3075" width="11.28515625" style="13" bestFit="1" customWidth="1"/>
    <col min="3076" max="3076" width="12" style="13" bestFit="1" customWidth="1"/>
    <col min="3077" max="3077" width="11.28515625" style="13" bestFit="1" customWidth="1"/>
    <col min="3078" max="3328" width="9.140625" style="13"/>
    <col min="3329" max="3329" width="15.140625" style="13" bestFit="1" customWidth="1"/>
    <col min="3330" max="3330" width="15" style="13" bestFit="1" customWidth="1"/>
    <col min="3331" max="3331" width="11.28515625" style="13" bestFit="1" customWidth="1"/>
    <col min="3332" max="3332" width="12" style="13" bestFit="1" customWidth="1"/>
    <col min="3333" max="3333" width="11.28515625" style="13" bestFit="1" customWidth="1"/>
    <col min="3334" max="3584" width="9.140625" style="13"/>
    <col min="3585" max="3585" width="15.140625" style="13" bestFit="1" customWidth="1"/>
    <col min="3586" max="3586" width="15" style="13" bestFit="1" customWidth="1"/>
    <col min="3587" max="3587" width="11.28515625" style="13" bestFit="1" customWidth="1"/>
    <col min="3588" max="3588" width="12" style="13" bestFit="1" customWidth="1"/>
    <col min="3589" max="3589" width="11.28515625" style="13" bestFit="1" customWidth="1"/>
    <col min="3590" max="3840" width="9.140625" style="13"/>
    <col min="3841" max="3841" width="15.140625" style="13" bestFit="1" customWidth="1"/>
    <col min="3842" max="3842" width="15" style="13" bestFit="1" customWidth="1"/>
    <col min="3843" max="3843" width="11.28515625" style="13" bestFit="1" customWidth="1"/>
    <col min="3844" max="3844" width="12" style="13" bestFit="1" customWidth="1"/>
    <col min="3845" max="3845" width="11.28515625" style="13" bestFit="1" customWidth="1"/>
    <col min="3846" max="4096" width="9.140625" style="13"/>
    <col min="4097" max="4097" width="15.140625" style="13" bestFit="1" customWidth="1"/>
    <col min="4098" max="4098" width="15" style="13" bestFit="1" customWidth="1"/>
    <col min="4099" max="4099" width="11.28515625" style="13" bestFit="1" customWidth="1"/>
    <col min="4100" max="4100" width="12" style="13" bestFit="1" customWidth="1"/>
    <col min="4101" max="4101" width="11.28515625" style="13" bestFit="1" customWidth="1"/>
    <col min="4102" max="4352" width="9.140625" style="13"/>
    <col min="4353" max="4353" width="15.140625" style="13" bestFit="1" customWidth="1"/>
    <col min="4354" max="4354" width="15" style="13" bestFit="1" customWidth="1"/>
    <col min="4355" max="4355" width="11.28515625" style="13" bestFit="1" customWidth="1"/>
    <col min="4356" max="4356" width="12" style="13" bestFit="1" customWidth="1"/>
    <col min="4357" max="4357" width="11.28515625" style="13" bestFit="1" customWidth="1"/>
    <col min="4358" max="4608" width="9.140625" style="13"/>
    <col min="4609" max="4609" width="15.140625" style="13" bestFit="1" customWidth="1"/>
    <col min="4610" max="4610" width="15" style="13" bestFit="1" customWidth="1"/>
    <col min="4611" max="4611" width="11.28515625" style="13" bestFit="1" customWidth="1"/>
    <col min="4612" max="4612" width="12" style="13" bestFit="1" customWidth="1"/>
    <col min="4613" max="4613" width="11.28515625" style="13" bestFit="1" customWidth="1"/>
    <col min="4614" max="4864" width="9.140625" style="13"/>
    <col min="4865" max="4865" width="15.140625" style="13" bestFit="1" customWidth="1"/>
    <col min="4866" max="4866" width="15" style="13" bestFit="1" customWidth="1"/>
    <col min="4867" max="4867" width="11.28515625" style="13" bestFit="1" customWidth="1"/>
    <col min="4868" max="4868" width="12" style="13" bestFit="1" customWidth="1"/>
    <col min="4869" max="4869" width="11.28515625" style="13" bestFit="1" customWidth="1"/>
    <col min="4870" max="5120" width="9.140625" style="13"/>
    <col min="5121" max="5121" width="15.140625" style="13" bestFit="1" customWidth="1"/>
    <col min="5122" max="5122" width="15" style="13" bestFit="1" customWidth="1"/>
    <col min="5123" max="5123" width="11.28515625" style="13" bestFit="1" customWidth="1"/>
    <col min="5124" max="5124" width="12" style="13" bestFit="1" customWidth="1"/>
    <col min="5125" max="5125" width="11.28515625" style="13" bestFit="1" customWidth="1"/>
    <col min="5126" max="5376" width="9.140625" style="13"/>
    <col min="5377" max="5377" width="15.140625" style="13" bestFit="1" customWidth="1"/>
    <col min="5378" max="5378" width="15" style="13" bestFit="1" customWidth="1"/>
    <col min="5379" max="5379" width="11.28515625" style="13" bestFit="1" customWidth="1"/>
    <col min="5380" max="5380" width="12" style="13" bestFit="1" customWidth="1"/>
    <col min="5381" max="5381" width="11.28515625" style="13" bestFit="1" customWidth="1"/>
    <col min="5382" max="5632" width="9.140625" style="13"/>
    <col min="5633" max="5633" width="15.140625" style="13" bestFit="1" customWidth="1"/>
    <col min="5634" max="5634" width="15" style="13" bestFit="1" customWidth="1"/>
    <col min="5635" max="5635" width="11.28515625" style="13" bestFit="1" customWidth="1"/>
    <col min="5636" max="5636" width="12" style="13" bestFit="1" customWidth="1"/>
    <col min="5637" max="5637" width="11.28515625" style="13" bestFit="1" customWidth="1"/>
    <col min="5638" max="5888" width="9.140625" style="13"/>
    <col min="5889" max="5889" width="15.140625" style="13" bestFit="1" customWidth="1"/>
    <col min="5890" max="5890" width="15" style="13" bestFit="1" customWidth="1"/>
    <col min="5891" max="5891" width="11.28515625" style="13" bestFit="1" customWidth="1"/>
    <col min="5892" max="5892" width="12" style="13" bestFit="1" customWidth="1"/>
    <col min="5893" max="5893" width="11.28515625" style="13" bestFit="1" customWidth="1"/>
    <col min="5894" max="6144" width="9.140625" style="13"/>
    <col min="6145" max="6145" width="15.140625" style="13" bestFit="1" customWidth="1"/>
    <col min="6146" max="6146" width="15" style="13" bestFit="1" customWidth="1"/>
    <col min="6147" max="6147" width="11.28515625" style="13" bestFit="1" customWidth="1"/>
    <col min="6148" max="6148" width="12" style="13" bestFit="1" customWidth="1"/>
    <col min="6149" max="6149" width="11.28515625" style="13" bestFit="1" customWidth="1"/>
    <col min="6150" max="6400" width="9.140625" style="13"/>
    <col min="6401" max="6401" width="15.140625" style="13" bestFit="1" customWidth="1"/>
    <col min="6402" max="6402" width="15" style="13" bestFit="1" customWidth="1"/>
    <col min="6403" max="6403" width="11.28515625" style="13" bestFit="1" customWidth="1"/>
    <col min="6404" max="6404" width="12" style="13" bestFit="1" customWidth="1"/>
    <col min="6405" max="6405" width="11.28515625" style="13" bestFit="1" customWidth="1"/>
    <col min="6406" max="6656" width="9.140625" style="13"/>
    <col min="6657" max="6657" width="15.140625" style="13" bestFit="1" customWidth="1"/>
    <col min="6658" max="6658" width="15" style="13" bestFit="1" customWidth="1"/>
    <col min="6659" max="6659" width="11.28515625" style="13" bestFit="1" customWidth="1"/>
    <col min="6660" max="6660" width="12" style="13" bestFit="1" customWidth="1"/>
    <col min="6661" max="6661" width="11.28515625" style="13" bestFit="1" customWidth="1"/>
    <col min="6662" max="6912" width="9.140625" style="13"/>
    <col min="6913" max="6913" width="15.140625" style="13" bestFit="1" customWidth="1"/>
    <col min="6914" max="6914" width="15" style="13" bestFit="1" customWidth="1"/>
    <col min="6915" max="6915" width="11.28515625" style="13" bestFit="1" customWidth="1"/>
    <col min="6916" max="6916" width="12" style="13" bestFit="1" customWidth="1"/>
    <col min="6917" max="6917" width="11.28515625" style="13" bestFit="1" customWidth="1"/>
    <col min="6918" max="7168" width="9.140625" style="13"/>
    <col min="7169" max="7169" width="15.140625" style="13" bestFit="1" customWidth="1"/>
    <col min="7170" max="7170" width="15" style="13" bestFit="1" customWidth="1"/>
    <col min="7171" max="7171" width="11.28515625" style="13" bestFit="1" customWidth="1"/>
    <col min="7172" max="7172" width="12" style="13" bestFit="1" customWidth="1"/>
    <col min="7173" max="7173" width="11.28515625" style="13" bestFit="1" customWidth="1"/>
    <col min="7174" max="7424" width="9.140625" style="13"/>
    <col min="7425" max="7425" width="15.140625" style="13" bestFit="1" customWidth="1"/>
    <col min="7426" max="7426" width="15" style="13" bestFit="1" customWidth="1"/>
    <col min="7427" max="7427" width="11.28515625" style="13" bestFit="1" customWidth="1"/>
    <col min="7428" max="7428" width="12" style="13" bestFit="1" customWidth="1"/>
    <col min="7429" max="7429" width="11.28515625" style="13" bestFit="1" customWidth="1"/>
    <col min="7430" max="7680" width="9.140625" style="13"/>
    <col min="7681" max="7681" width="15.140625" style="13" bestFit="1" customWidth="1"/>
    <col min="7682" max="7682" width="15" style="13" bestFit="1" customWidth="1"/>
    <col min="7683" max="7683" width="11.28515625" style="13" bestFit="1" customWidth="1"/>
    <col min="7684" max="7684" width="12" style="13" bestFit="1" customWidth="1"/>
    <col min="7685" max="7685" width="11.28515625" style="13" bestFit="1" customWidth="1"/>
    <col min="7686" max="7936" width="9.140625" style="13"/>
    <col min="7937" max="7937" width="15.140625" style="13" bestFit="1" customWidth="1"/>
    <col min="7938" max="7938" width="15" style="13" bestFit="1" customWidth="1"/>
    <col min="7939" max="7939" width="11.28515625" style="13" bestFit="1" customWidth="1"/>
    <col min="7940" max="7940" width="12" style="13" bestFit="1" customWidth="1"/>
    <col min="7941" max="7941" width="11.28515625" style="13" bestFit="1" customWidth="1"/>
    <col min="7942" max="8192" width="9.140625" style="13"/>
    <col min="8193" max="8193" width="15.140625" style="13" bestFit="1" customWidth="1"/>
    <col min="8194" max="8194" width="15" style="13" bestFit="1" customWidth="1"/>
    <col min="8195" max="8195" width="11.28515625" style="13" bestFit="1" customWidth="1"/>
    <col min="8196" max="8196" width="12" style="13" bestFit="1" customWidth="1"/>
    <col min="8197" max="8197" width="11.28515625" style="13" bestFit="1" customWidth="1"/>
    <col min="8198" max="8448" width="9.140625" style="13"/>
    <col min="8449" max="8449" width="15.140625" style="13" bestFit="1" customWidth="1"/>
    <col min="8450" max="8450" width="15" style="13" bestFit="1" customWidth="1"/>
    <col min="8451" max="8451" width="11.28515625" style="13" bestFit="1" customWidth="1"/>
    <col min="8452" max="8452" width="12" style="13" bestFit="1" customWidth="1"/>
    <col min="8453" max="8453" width="11.28515625" style="13" bestFit="1" customWidth="1"/>
    <col min="8454" max="8704" width="9.140625" style="13"/>
    <col min="8705" max="8705" width="15.140625" style="13" bestFit="1" customWidth="1"/>
    <col min="8706" max="8706" width="15" style="13" bestFit="1" customWidth="1"/>
    <col min="8707" max="8707" width="11.28515625" style="13" bestFit="1" customWidth="1"/>
    <col min="8708" max="8708" width="12" style="13" bestFit="1" customWidth="1"/>
    <col min="8709" max="8709" width="11.28515625" style="13" bestFit="1" customWidth="1"/>
    <col min="8710" max="8960" width="9.140625" style="13"/>
    <col min="8961" max="8961" width="15.140625" style="13" bestFit="1" customWidth="1"/>
    <col min="8962" max="8962" width="15" style="13" bestFit="1" customWidth="1"/>
    <col min="8963" max="8963" width="11.28515625" style="13" bestFit="1" customWidth="1"/>
    <col min="8964" max="8964" width="12" style="13" bestFit="1" customWidth="1"/>
    <col min="8965" max="8965" width="11.28515625" style="13" bestFit="1" customWidth="1"/>
    <col min="8966" max="9216" width="9.140625" style="13"/>
    <col min="9217" max="9217" width="15.140625" style="13" bestFit="1" customWidth="1"/>
    <col min="9218" max="9218" width="15" style="13" bestFit="1" customWidth="1"/>
    <col min="9219" max="9219" width="11.28515625" style="13" bestFit="1" customWidth="1"/>
    <col min="9220" max="9220" width="12" style="13" bestFit="1" customWidth="1"/>
    <col min="9221" max="9221" width="11.28515625" style="13" bestFit="1" customWidth="1"/>
    <col min="9222" max="9472" width="9.140625" style="13"/>
    <col min="9473" max="9473" width="15.140625" style="13" bestFit="1" customWidth="1"/>
    <col min="9474" max="9474" width="15" style="13" bestFit="1" customWidth="1"/>
    <col min="9475" max="9475" width="11.28515625" style="13" bestFit="1" customWidth="1"/>
    <col min="9476" max="9476" width="12" style="13" bestFit="1" customWidth="1"/>
    <col min="9477" max="9477" width="11.28515625" style="13" bestFit="1" customWidth="1"/>
    <col min="9478" max="9728" width="9.140625" style="13"/>
    <col min="9729" max="9729" width="15.140625" style="13" bestFit="1" customWidth="1"/>
    <col min="9730" max="9730" width="15" style="13" bestFit="1" customWidth="1"/>
    <col min="9731" max="9731" width="11.28515625" style="13" bestFit="1" customWidth="1"/>
    <col min="9732" max="9732" width="12" style="13" bestFit="1" customWidth="1"/>
    <col min="9733" max="9733" width="11.28515625" style="13" bestFit="1" customWidth="1"/>
    <col min="9734" max="9984" width="9.140625" style="13"/>
    <col min="9985" max="9985" width="15.140625" style="13" bestFit="1" customWidth="1"/>
    <col min="9986" max="9986" width="15" style="13" bestFit="1" customWidth="1"/>
    <col min="9987" max="9987" width="11.28515625" style="13" bestFit="1" customWidth="1"/>
    <col min="9988" max="9988" width="12" style="13" bestFit="1" customWidth="1"/>
    <col min="9989" max="9989" width="11.28515625" style="13" bestFit="1" customWidth="1"/>
    <col min="9990" max="10240" width="9.140625" style="13"/>
    <col min="10241" max="10241" width="15.140625" style="13" bestFit="1" customWidth="1"/>
    <col min="10242" max="10242" width="15" style="13" bestFit="1" customWidth="1"/>
    <col min="10243" max="10243" width="11.28515625" style="13" bestFit="1" customWidth="1"/>
    <col min="10244" max="10244" width="12" style="13" bestFit="1" customWidth="1"/>
    <col min="10245" max="10245" width="11.28515625" style="13" bestFit="1" customWidth="1"/>
    <col min="10246" max="10496" width="9.140625" style="13"/>
    <col min="10497" max="10497" width="15.140625" style="13" bestFit="1" customWidth="1"/>
    <col min="10498" max="10498" width="15" style="13" bestFit="1" customWidth="1"/>
    <col min="10499" max="10499" width="11.28515625" style="13" bestFit="1" customWidth="1"/>
    <col min="10500" max="10500" width="12" style="13" bestFit="1" customWidth="1"/>
    <col min="10501" max="10501" width="11.28515625" style="13" bestFit="1" customWidth="1"/>
    <col min="10502" max="10752" width="9.140625" style="13"/>
    <col min="10753" max="10753" width="15.140625" style="13" bestFit="1" customWidth="1"/>
    <col min="10754" max="10754" width="15" style="13" bestFit="1" customWidth="1"/>
    <col min="10755" max="10755" width="11.28515625" style="13" bestFit="1" customWidth="1"/>
    <col min="10756" max="10756" width="12" style="13" bestFit="1" customWidth="1"/>
    <col min="10757" max="10757" width="11.28515625" style="13" bestFit="1" customWidth="1"/>
    <col min="10758" max="11008" width="9.140625" style="13"/>
    <col min="11009" max="11009" width="15.140625" style="13" bestFit="1" customWidth="1"/>
    <col min="11010" max="11010" width="15" style="13" bestFit="1" customWidth="1"/>
    <col min="11011" max="11011" width="11.28515625" style="13" bestFit="1" customWidth="1"/>
    <col min="11012" max="11012" width="12" style="13" bestFit="1" customWidth="1"/>
    <col min="11013" max="11013" width="11.28515625" style="13" bestFit="1" customWidth="1"/>
    <col min="11014" max="11264" width="9.140625" style="13"/>
    <col min="11265" max="11265" width="15.140625" style="13" bestFit="1" customWidth="1"/>
    <col min="11266" max="11266" width="15" style="13" bestFit="1" customWidth="1"/>
    <col min="11267" max="11267" width="11.28515625" style="13" bestFit="1" customWidth="1"/>
    <col min="11268" max="11268" width="12" style="13" bestFit="1" customWidth="1"/>
    <col min="11269" max="11269" width="11.28515625" style="13" bestFit="1" customWidth="1"/>
    <col min="11270" max="11520" width="9.140625" style="13"/>
    <col min="11521" max="11521" width="15.140625" style="13" bestFit="1" customWidth="1"/>
    <col min="11522" max="11522" width="15" style="13" bestFit="1" customWidth="1"/>
    <col min="11523" max="11523" width="11.28515625" style="13" bestFit="1" customWidth="1"/>
    <col min="11524" max="11524" width="12" style="13" bestFit="1" customWidth="1"/>
    <col min="11525" max="11525" width="11.28515625" style="13" bestFit="1" customWidth="1"/>
    <col min="11526" max="11776" width="9.140625" style="13"/>
    <col min="11777" max="11777" width="15.140625" style="13" bestFit="1" customWidth="1"/>
    <col min="11778" max="11778" width="15" style="13" bestFit="1" customWidth="1"/>
    <col min="11779" max="11779" width="11.28515625" style="13" bestFit="1" customWidth="1"/>
    <col min="11780" max="11780" width="12" style="13" bestFit="1" customWidth="1"/>
    <col min="11781" max="11781" width="11.28515625" style="13" bestFit="1" customWidth="1"/>
    <col min="11782" max="12032" width="9.140625" style="13"/>
    <col min="12033" max="12033" width="15.140625" style="13" bestFit="1" customWidth="1"/>
    <col min="12034" max="12034" width="15" style="13" bestFit="1" customWidth="1"/>
    <col min="12035" max="12035" width="11.28515625" style="13" bestFit="1" customWidth="1"/>
    <col min="12036" max="12036" width="12" style="13" bestFit="1" customWidth="1"/>
    <col min="12037" max="12037" width="11.28515625" style="13" bestFit="1" customWidth="1"/>
    <col min="12038" max="12288" width="9.140625" style="13"/>
    <col min="12289" max="12289" width="15.140625" style="13" bestFit="1" customWidth="1"/>
    <col min="12290" max="12290" width="15" style="13" bestFit="1" customWidth="1"/>
    <col min="12291" max="12291" width="11.28515625" style="13" bestFit="1" customWidth="1"/>
    <col min="12292" max="12292" width="12" style="13" bestFit="1" customWidth="1"/>
    <col min="12293" max="12293" width="11.28515625" style="13" bestFit="1" customWidth="1"/>
    <col min="12294" max="12544" width="9.140625" style="13"/>
    <col min="12545" max="12545" width="15.140625" style="13" bestFit="1" customWidth="1"/>
    <col min="12546" max="12546" width="15" style="13" bestFit="1" customWidth="1"/>
    <col min="12547" max="12547" width="11.28515625" style="13" bestFit="1" customWidth="1"/>
    <col min="12548" max="12548" width="12" style="13" bestFit="1" customWidth="1"/>
    <col min="12549" max="12549" width="11.28515625" style="13" bestFit="1" customWidth="1"/>
    <col min="12550" max="12800" width="9.140625" style="13"/>
    <col min="12801" max="12801" width="15.140625" style="13" bestFit="1" customWidth="1"/>
    <col min="12802" max="12802" width="15" style="13" bestFit="1" customWidth="1"/>
    <col min="12803" max="12803" width="11.28515625" style="13" bestFit="1" customWidth="1"/>
    <col min="12804" max="12804" width="12" style="13" bestFit="1" customWidth="1"/>
    <col min="12805" max="12805" width="11.28515625" style="13" bestFit="1" customWidth="1"/>
    <col min="12806" max="13056" width="9.140625" style="13"/>
    <col min="13057" max="13057" width="15.140625" style="13" bestFit="1" customWidth="1"/>
    <col min="13058" max="13058" width="15" style="13" bestFit="1" customWidth="1"/>
    <col min="13059" max="13059" width="11.28515625" style="13" bestFit="1" customWidth="1"/>
    <col min="13060" max="13060" width="12" style="13" bestFit="1" customWidth="1"/>
    <col min="13061" max="13061" width="11.28515625" style="13" bestFit="1" customWidth="1"/>
    <col min="13062" max="13312" width="9.140625" style="13"/>
    <col min="13313" max="13313" width="15.140625" style="13" bestFit="1" customWidth="1"/>
    <col min="13314" max="13314" width="15" style="13" bestFit="1" customWidth="1"/>
    <col min="13315" max="13315" width="11.28515625" style="13" bestFit="1" customWidth="1"/>
    <col min="13316" max="13316" width="12" style="13" bestFit="1" customWidth="1"/>
    <col min="13317" max="13317" width="11.28515625" style="13" bestFit="1" customWidth="1"/>
    <col min="13318" max="13568" width="9.140625" style="13"/>
    <col min="13569" max="13569" width="15.140625" style="13" bestFit="1" customWidth="1"/>
    <col min="13570" max="13570" width="15" style="13" bestFit="1" customWidth="1"/>
    <col min="13571" max="13571" width="11.28515625" style="13" bestFit="1" customWidth="1"/>
    <col min="13572" max="13572" width="12" style="13" bestFit="1" customWidth="1"/>
    <col min="13573" max="13573" width="11.28515625" style="13" bestFit="1" customWidth="1"/>
    <col min="13574" max="13824" width="9.140625" style="13"/>
    <col min="13825" max="13825" width="15.140625" style="13" bestFit="1" customWidth="1"/>
    <col min="13826" max="13826" width="15" style="13" bestFit="1" customWidth="1"/>
    <col min="13827" max="13827" width="11.28515625" style="13" bestFit="1" customWidth="1"/>
    <col min="13828" max="13828" width="12" style="13" bestFit="1" customWidth="1"/>
    <col min="13829" max="13829" width="11.28515625" style="13" bestFit="1" customWidth="1"/>
    <col min="13830" max="14080" width="9.140625" style="13"/>
    <col min="14081" max="14081" width="15.140625" style="13" bestFit="1" customWidth="1"/>
    <col min="14082" max="14082" width="15" style="13" bestFit="1" customWidth="1"/>
    <col min="14083" max="14083" width="11.28515625" style="13" bestFit="1" customWidth="1"/>
    <col min="14084" max="14084" width="12" style="13" bestFit="1" customWidth="1"/>
    <col min="14085" max="14085" width="11.28515625" style="13" bestFit="1" customWidth="1"/>
    <col min="14086" max="14336" width="9.140625" style="13"/>
    <col min="14337" max="14337" width="15.140625" style="13" bestFit="1" customWidth="1"/>
    <col min="14338" max="14338" width="15" style="13" bestFit="1" customWidth="1"/>
    <col min="14339" max="14339" width="11.28515625" style="13" bestFit="1" customWidth="1"/>
    <col min="14340" max="14340" width="12" style="13" bestFit="1" customWidth="1"/>
    <col min="14341" max="14341" width="11.28515625" style="13" bestFit="1" customWidth="1"/>
    <col min="14342" max="14592" width="9.140625" style="13"/>
    <col min="14593" max="14593" width="15.140625" style="13" bestFit="1" customWidth="1"/>
    <col min="14594" max="14594" width="15" style="13" bestFit="1" customWidth="1"/>
    <col min="14595" max="14595" width="11.28515625" style="13" bestFit="1" customWidth="1"/>
    <col min="14596" max="14596" width="12" style="13" bestFit="1" customWidth="1"/>
    <col min="14597" max="14597" width="11.28515625" style="13" bestFit="1" customWidth="1"/>
    <col min="14598" max="14848" width="9.140625" style="13"/>
    <col min="14849" max="14849" width="15.140625" style="13" bestFit="1" customWidth="1"/>
    <col min="14850" max="14850" width="15" style="13" bestFit="1" customWidth="1"/>
    <col min="14851" max="14851" width="11.28515625" style="13" bestFit="1" customWidth="1"/>
    <col min="14852" max="14852" width="12" style="13" bestFit="1" customWidth="1"/>
    <col min="14853" max="14853" width="11.28515625" style="13" bestFit="1" customWidth="1"/>
    <col min="14854" max="15104" width="9.140625" style="13"/>
    <col min="15105" max="15105" width="15.140625" style="13" bestFit="1" customWidth="1"/>
    <col min="15106" max="15106" width="15" style="13" bestFit="1" customWidth="1"/>
    <col min="15107" max="15107" width="11.28515625" style="13" bestFit="1" customWidth="1"/>
    <col min="15108" max="15108" width="12" style="13" bestFit="1" customWidth="1"/>
    <col min="15109" max="15109" width="11.28515625" style="13" bestFit="1" customWidth="1"/>
    <col min="15110" max="15360" width="9.140625" style="13"/>
    <col min="15361" max="15361" width="15.140625" style="13" bestFit="1" customWidth="1"/>
    <col min="15362" max="15362" width="15" style="13" bestFit="1" customWidth="1"/>
    <col min="15363" max="15363" width="11.28515625" style="13" bestFit="1" customWidth="1"/>
    <col min="15364" max="15364" width="12" style="13" bestFit="1" customWidth="1"/>
    <col min="15365" max="15365" width="11.28515625" style="13" bestFit="1" customWidth="1"/>
    <col min="15366" max="15616" width="9.140625" style="13"/>
    <col min="15617" max="15617" width="15.140625" style="13" bestFit="1" customWidth="1"/>
    <col min="15618" max="15618" width="15" style="13" bestFit="1" customWidth="1"/>
    <col min="15619" max="15619" width="11.28515625" style="13" bestFit="1" customWidth="1"/>
    <col min="15620" max="15620" width="12" style="13" bestFit="1" customWidth="1"/>
    <col min="15621" max="15621" width="11.28515625" style="13" bestFit="1" customWidth="1"/>
    <col min="15622" max="15872" width="9.140625" style="13"/>
    <col min="15873" max="15873" width="15.140625" style="13" bestFit="1" customWidth="1"/>
    <col min="15874" max="15874" width="15" style="13" bestFit="1" customWidth="1"/>
    <col min="15875" max="15875" width="11.28515625" style="13" bestFit="1" customWidth="1"/>
    <col min="15876" max="15876" width="12" style="13" bestFit="1" customWidth="1"/>
    <col min="15877" max="15877" width="11.28515625" style="13" bestFit="1" customWidth="1"/>
    <col min="15878" max="16128" width="9.140625" style="13"/>
    <col min="16129" max="16129" width="15.140625" style="13" bestFit="1" customWidth="1"/>
    <col min="16130" max="16130" width="15" style="13" bestFit="1" customWidth="1"/>
    <col min="16131" max="16131" width="11.28515625" style="13" bestFit="1" customWidth="1"/>
    <col min="16132" max="16132" width="12" style="13" bestFit="1" customWidth="1"/>
    <col min="16133" max="16133" width="11.28515625" style="13" bestFit="1" customWidth="1"/>
    <col min="16134" max="16384" width="9.140625" style="13"/>
  </cols>
  <sheetData>
    <row r="1" spans="1:14" x14ac:dyDescent="0.2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2">
      <c r="A2" s="45">
        <v>2012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4" spans="1:14" x14ac:dyDescent="0.2">
      <c r="A4" s="15" t="s">
        <v>0</v>
      </c>
      <c r="B4" s="15" t="s">
        <v>11</v>
      </c>
      <c r="C4" s="15" t="s">
        <v>17</v>
      </c>
      <c r="D4" s="15" t="s">
        <v>13</v>
      </c>
      <c r="E4" s="15" t="s">
        <v>18</v>
      </c>
    </row>
    <row r="5" spans="1:14" x14ac:dyDescent="0.2">
      <c r="A5" s="15" t="s">
        <v>1</v>
      </c>
      <c r="B5" s="3">
        <v>3211784063</v>
      </c>
      <c r="C5" s="3">
        <v>3920799.4400000013</v>
      </c>
      <c r="D5" s="14">
        <f>B5/B11</f>
        <v>0.28504169080144925</v>
      </c>
      <c r="E5" s="14">
        <f>C5/C11</f>
        <v>0.336200774150755</v>
      </c>
    </row>
    <row r="6" spans="1:14" x14ac:dyDescent="0.2">
      <c r="A6" s="15" t="s">
        <v>2</v>
      </c>
      <c r="B6" s="3">
        <v>508481060</v>
      </c>
      <c r="C6" s="3">
        <v>279277.24000000005</v>
      </c>
      <c r="D6" s="14">
        <f>B6/B11</f>
        <v>4.5127037882967777E-2</v>
      </c>
      <c r="E6" s="14">
        <f>C6/C11</f>
        <v>2.3947469317809889E-2</v>
      </c>
    </row>
    <row r="7" spans="1:14" x14ac:dyDescent="0.2">
      <c r="A7" s="15" t="s">
        <v>3</v>
      </c>
      <c r="B7" s="3">
        <v>2788554262</v>
      </c>
      <c r="C7" s="3">
        <v>3159771.1100000017</v>
      </c>
      <c r="D7" s="14">
        <f>B7/B11</f>
        <v>0.24748059213844711</v>
      </c>
      <c r="E7" s="14">
        <f>C7/C11</f>
        <v>0.27094410453221007</v>
      </c>
    </row>
    <row r="8" spans="1:14" x14ac:dyDescent="0.2">
      <c r="A8" s="15" t="s">
        <v>4</v>
      </c>
      <c r="B8" s="3">
        <v>1778318544</v>
      </c>
      <c r="C8" s="3">
        <v>1380597.2319999989</v>
      </c>
      <c r="D8" s="14">
        <f>B8/B11</f>
        <v>0.1578234758696265</v>
      </c>
      <c r="E8" s="14">
        <f>C8/C11</f>
        <v>0.11838347390418649</v>
      </c>
    </row>
    <row r="9" spans="1:14" x14ac:dyDescent="0.2">
      <c r="A9" s="15" t="s">
        <v>5</v>
      </c>
      <c r="B9" s="3">
        <v>1161411569</v>
      </c>
      <c r="C9" s="3">
        <v>522095.56399999966</v>
      </c>
      <c r="D9" s="14">
        <f>B9/B11</f>
        <v>0.10307377795346015</v>
      </c>
      <c r="E9" s="14">
        <f>C9/C11</f>
        <v>4.4768658913467631E-2</v>
      </c>
    </row>
    <row r="10" spans="1:14" x14ac:dyDescent="0.2">
      <c r="A10" s="15" t="s">
        <v>7</v>
      </c>
      <c r="B10" s="3">
        <v>1819219978</v>
      </c>
      <c r="C10" s="3">
        <v>2399536.7839999995</v>
      </c>
      <c r="D10" s="14">
        <f>B10/B11</f>
        <v>0.16145342535404919</v>
      </c>
      <c r="E10" s="14">
        <f>C10/C11</f>
        <v>0.20575551918157092</v>
      </c>
    </row>
    <row r="11" spans="1:14" x14ac:dyDescent="0.2">
      <c r="A11" s="15" t="s">
        <v>8</v>
      </c>
      <c r="B11" s="16">
        <f>SUM(B5:B10)</f>
        <v>11267769476</v>
      </c>
      <c r="C11" s="16">
        <f>SUM(C5:C10)</f>
        <v>11662077.370000001</v>
      </c>
      <c r="D11" s="17">
        <f>SUM(D5:D10)</f>
        <v>1</v>
      </c>
      <c r="E11" s="17">
        <f>SUM(E5:E10)</f>
        <v>1</v>
      </c>
    </row>
    <row r="12" spans="1:14" x14ac:dyDescent="0.2">
      <c r="B12" s="18"/>
      <c r="C12" s="18"/>
    </row>
    <row r="13" spans="1:14" x14ac:dyDescent="0.2">
      <c r="A13" s="15" t="s">
        <v>9</v>
      </c>
      <c r="B13" s="15" t="s">
        <v>11</v>
      </c>
      <c r="C13" s="15" t="s">
        <v>17</v>
      </c>
      <c r="D13" s="15" t="s">
        <v>13</v>
      </c>
      <c r="E13" s="15" t="s">
        <v>18</v>
      </c>
    </row>
    <row r="14" spans="1:14" x14ac:dyDescent="0.2">
      <c r="A14" s="15" t="s">
        <v>1</v>
      </c>
      <c r="B14" s="3">
        <v>928631814</v>
      </c>
      <c r="C14" s="3">
        <v>610735.43100000231</v>
      </c>
      <c r="D14" s="14">
        <f>B14/B20</f>
        <v>0.11964988830154639</v>
      </c>
      <c r="E14" s="14">
        <f>C14/C20</f>
        <v>0.11948605883112969</v>
      </c>
    </row>
    <row r="15" spans="1:14" x14ac:dyDescent="0.2">
      <c r="A15" s="15" t="s">
        <v>2</v>
      </c>
      <c r="B15" s="3">
        <v>1089045987</v>
      </c>
      <c r="C15" s="3">
        <v>774142.03700000013</v>
      </c>
      <c r="D15" s="14">
        <f>B15/B20</f>
        <v>0.14031850808397714</v>
      </c>
      <c r="E15" s="14">
        <f>C15/C20</f>
        <v>0.151455403242574</v>
      </c>
    </row>
    <row r="16" spans="1:14" x14ac:dyDescent="0.2">
      <c r="A16" s="15" t="s">
        <v>3</v>
      </c>
      <c r="B16" s="3">
        <v>1268584736</v>
      </c>
      <c r="C16" s="3">
        <v>417799.17199999903</v>
      </c>
      <c r="D16" s="14">
        <f>B16/B20</f>
        <v>0.16345124049718021</v>
      </c>
      <c r="E16" s="14">
        <f>C16/C20</f>
        <v>8.1739447085048794E-2</v>
      </c>
    </row>
    <row r="17" spans="1:5" x14ac:dyDescent="0.2">
      <c r="A17" s="15" t="s">
        <v>4</v>
      </c>
      <c r="B17" s="3">
        <v>1518385797</v>
      </c>
      <c r="C17" s="3">
        <v>663997.58800000185</v>
      </c>
      <c r="D17" s="14">
        <f>B17/B20</f>
        <v>0.1956369448804007</v>
      </c>
      <c r="E17" s="14">
        <f>C17/C20</f>
        <v>0.12990642238258507</v>
      </c>
    </row>
    <row r="18" spans="1:5" x14ac:dyDescent="0.2">
      <c r="A18" s="15" t="s">
        <v>5</v>
      </c>
      <c r="B18" s="3">
        <v>1251945841</v>
      </c>
      <c r="C18" s="3">
        <v>859799.18299999996</v>
      </c>
      <c r="D18" s="14">
        <f>B18/B20</f>
        <v>0.16130739629736138</v>
      </c>
      <c r="E18" s="14">
        <f>C18/C20</f>
        <v>0.1682136168106069</v>
      </c>
    </row>
    <row r="19" spans="1:5" x14ac:dyDescent="0.2">
      <c r="A19" s="15" t="s">
        <v>7</v>
      </c>
      <c r="B19" s="3">
        <v>1704648457</v>
      </c>
      <c r="C19" s="3">
        <v>1784879.6369999994</v>
      </c>
      <c r="D19" s="14">
        <f>B19/B20</f>
        <v>0.21963602193953419</v>
      </c>
      <c r="E19" s="14">
        <f>C19/C20</f>
        <v>0.34919905164805565</v>
      </c>
    </row>
    <row r="20" spans="1:5" x14ac:dyDescent="0.2">
      <c r="A20" s="15" t="s">
        <v>8</v>
      </c>
      <c r="B20" s="16">
        <f>SUM(B14:B19)</f>
        <v>7761242632</v>
      </c>
      <c r="C20" s="16">
        <f>SUM(C14:C19)</f>
        <v>5111353.0480000023</v>
      </c>
      <c r="D20" s="17">
        <f>SUM(D14:D19)</f>
        <v>1</v>
      </c>
      <c r="E20" s="17">
        <f>SUM(E14:E19)</f>
        <v>1</v>
      </c>
    </row>
    <row r="21" spans="1:5" x14ac:dyDescent="0.2">
      <c r="B21" s="18"/>
      <c r="C21" s="18"/>
    </row>
    <row r="22" spans="1:5" x14ac:dyDescent="0.2">
      <c r="A22" s="15" t="s">
        <v>19</v>
      </c>
      <c r="B22" s="15" t="s">
        <v>11</v>
      </c>
      <c r="C22" s="15" t="s">
        <v>17</v>
      </c>
      <c r="D22" s="15" t="s">
        <v>13</v>
      </c>
      <c r="E22" s="15" t="s">
        <v>18</v>
      </c>
    </row>
    <row r="23" spans="1:5" x14ac:dyDescent="0.2">
      <c r="A23" s="15" t="s">
        <v>1</v>
      </c>
      <c r="B23" s="3">
        <f t="shared" ref="B23:C28" si="0">B5+B14</f>
        <v>4140415877</v>
      </c>
      <c r="C23" s="3">
        <f t="shared" si="0"/>
        <v>4531534.871000004</v>
      </c>
      <c r="D23" s="14">
        <f>B23/$B$29</f>
        <v>0.21758438396596136</v>
      </c>
      <c r="E23" s="14">
        <f>C23/$C$29</f>
        <v>0.27016148504345877</v>
      </c>
    </row>
    <row r="24" spans="1:5" x14ac:dyDescent="0.2">
      <c r="A24" s="15" t="s">
        <v>2</v>
      </c>
      <c r="B24" s="3">
        <f t="shared" si="0"/>
        <v>1597527047</v>
      </c>
      <c r="C24" s="3">
        <f t="shared" si="0"/>
        <v>1053419.2770000002</v>
      </c>
      <c r="D24" s="14">
        <f t="shared" ref="D24:D29" si="1">B24/$B$29</f>
        <v>8.3952179857428463E-2</v>
      </c>
      <c r="E24" s="14">
        <f t="shared" ref="E24:E29" si="2">C24/$C$29</f>
        <v>6.2802852532153994E-2</v>
      </c>
    </row>
    <row r="25" spans="1:5" x14ac:dyDescent="0.2">
      <c r="A25" s="15" t="s">
        <v>3</v>
      </c>
      <c r="B25" s="3">
        <f t="shared" si="0"/>
        <v>4057138998</v>
      </c>
      <c r="C25" s="3">
        <f t="shared" si="0"/>
        <v>3577570.2820000006</v>
      </c>
      <c r="D25" s="14">
        <f t="shared" si="1"/>
        <v>0.21320807275614354</v>
      </c>
      <c r="E25" s="14">
        <f t="shared" si="2"/>
        <v>0.21328793173761387</v>
      </c>
    </row>
    <row r="26" spans="1:5" x14ac:dyDescent="0.2">
      <c r="A26" s="15" t="s">
        <v>4</v>
      </c>
      <c r="B26" s="3">
        <f t="shared" si="0"/>
        <v>3296704341</v>
      </c>
      <c r="C26" s="3">
        <f t="shared" si="0"/>
        <v>2044594.8200000008</v>
      </c>
      <c r="D26" s="14">
        <f t="shared" si="1"/>
        <v>0.17324621595117018</v>
      </c>
      <c r="E26" s="14">
        <f t="shared" si="2"/>
        <v>0.12189485209929946</v>
      </c>
    </row>
    <row r="27" spans="1:5" x14ac:dyDescent="0.2">
      <c r="A27" s="15" t="s">
        <v>5</v>
      </c>
      <c r="B27" s="3">
        <f t="shared" si="0"/>
        <v>2413357410</v>
      </c>
      <c r="C27" s="3">
        <f t="shared" si="0"/>
        <v>1381894.7469999995</v>
      </c>
      <c r="D27" s="14">
        <f t="shared" si="1"/>
        <v>0.12682515499506139</v>
      </c>
      <c r="E27" s="14">
        <f t="shared" si="2"/>
        <v>8.2385934931774749E-2</v>
      </c>
    </row>
    <row r="28" spans="1:5" x14ac:dyDescent="0.2">
      <c r="A28" s="15" t="s">
        <v>7</v>
      </c>
      <c r="B28" s="3">
        <f t="shared" si="0"/>
        <v>3523868435</v>
      </c>
      <c r="C28" s="3">
        <f t="shared" si="0"/>
        <v>4184416.4209999992</v>
      </c>
      <c r="D28" s="14">
        <f t="shared" si="1"/>
        <v>0.18518399247423506</v>
      </c>
      <c r="E28" s="14">
        <f t="shared" si="2"/>
        <v>0.2494669436556993</v>
      </c>
    </row>
    <row r="29" spans="1:5" x14ac:dyDescent="0.2">
      <c r="A29" s="15" t="s">
        <v>8</v>
      </c>
      <c r="B29" s="16">
        <f>SUM(B23:B28)</f>
        <v>19029012108</v>
      </c>
      <c r="C29" s="16">
        <f>SUM(C23:C28)</f>
        <v>16773430.418000001</v>
      </c>
      <c r="D29" s="17">
        <f t="shared" si="1"/>
        <v>1</v>
      </c>
      <c r="E29" s="17">
        <f t="shared" si="2"/>
        <v>1</v>
      </c>
    </row>
    <row r="31" spans="1:5" x14ac:dyDescent="0.2">
      <c r="A31" s="13" t="s">
        <v>15</v>
      </c>
    </row>
  </sheetData>
  <mergeCells count="2">
    <mergeCell ref="A1:N1"/>
    <mergeCell ref="A2:N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D31" sqref="D31"/>
    </sheetView>
  </sheetViews>
  <sheetFormatPr defaultRowHeight="12.75" x14ac:dyDescent="0.2"/>
  <cols>
    <col min="1" max="1" width="16.85546875" bestFit="1" customWidth="1"/>
    <col min="2" max="2" width="14" bestFit="1" customWidth="1"/>
    <col min="3" max="3" width="15" bestFit="1" customWidth="1"/>
    <col min="5" max="5" width="12" bestFit="1" customWidth="1"/>
  </cols>
  <sheetData>
    <row r="1" spans="1:16" x14ac:dyDescent="0.2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x14ac:dyDescent="0.2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3.5" thickBot="1" x14ac:dyDescent="0.25"/>
    <row r="4" spans="1:16" x14ac:dyDescent="0.2">
      <c r="A4" s="20" t="s">
        <v>9</v>
      </c>
      <c r="B4" s="21" t="s">
        <v>10</v>
      </c>
      <c r="C4" s="21" t="s">
        <v>11</v>
      </c>
      <c r="D4" s="21" t="s">
        <v>12</v>
      </c>
      <c r="E4" s="22" t="s">
        <v>13</v>
      </c>
    </row>
    <row r="5" spans="1:16" x14ac:dyDescent="0.2">
      <c r="A5" s="23" t="s">
        <v>1</v>
      </c>
      <c r="B5" s="3">
        <v>754684.44599999883</v>
      </c>
      <c r="C5" s="3">
        <v>1229571100</v>
      </c>
      <c r="D5" s="4">
        <f>B5/B11</f>
        <v>0.12525117255027152</v>
      </c>
      <c r="E5" s="19">
        <f>C5/C11</f>
        <v>0.13792486256136316</v>
      </c>
    </row>
    <row r="6" spans="1:16" x14ac:dyDescent="0.2">
      <c r="A6" s="23" t="s">
        <v>2</v>
      </c>
      <c r="B6" s="3">
        <v>1015974.888</v>
      </c>
      <c r="C6" s="3">
        <v>1556328589</v>
      </c>
      <c r="D6" s="4">
        <f>B6/B11</f>
        <v>0.16861622984029406</v>
      </c>
      <c r="E6" s="19">
        <f>C6/C11</f>
        <v>0.17457827915615881</v>
      </c>
    </row>
    <row r="7" spans="1:16" x14ac:dyDescent="0.2">
      <c r="A7" s="23" t="s">
        <v>3</v>
      </c>
      <c r="B7" s="3">
        <v>418122.0699999996</v>
      </c>
      <c r="C7" s="3">
        <v>1273617352</v>
      </c>
      <c r="D7" s="4">
        <f>B7/B11</f>
        <v>6.9393611878741088E-2</v>
      </c>
      <c r="E7" s="19">
        <f>C7/C11</f>
        <v>0.14286566936256659</v>
      </c>
    </row>
    <row r="8" spans="1:16" x14ac:dyDescent="0.2">
      <c r="A8" s="23" t="s">
        <v>4</v>
      </c>
      <c r="B8" s="3">
        <v>1055692.1389999993</v>
      </c>
      <c r="C8" s="3">
        <v>1615850603</v>
      </c>
      <c r="D8" s="4">
        <f>B8/B11</f>
        <v>0.17520790174315365</v>
      </c>
      <c r="E8" s="19">
        <f>C8/C11</f>
        <v>0.18125505091854452</v>
      </c>
    </row>
    <row r="9" spans="1:16" x14ac:dyDescent="0.2">
      <c r="A9" s="23" t="s">
        <v>5</v>
      </c>
      <c r="B9" s="3">
        <v>567241.25599999982</v>
      </c>
      <c r="C9" s="3">
        <v>1461655311</v>
      </c>
      <c r="D9" s="4">
        <f>B9/B11</f>
        <v>9.4142171353149673E-2</v>
      </c>
      <c r="E9" s="19">
        <f>C9/C11</f>
        <v>0.16395847940941483</v>
      </c>
    </row>
    <row r="10" spans="1:16" x14ac:dyDescent="0.2">
      <c r="A10" s="23" t="s">
        <v>7</v>
      </c>
      <c r="B10" s="3">
        <v>2213653.5120000001</v>
      </c>
      <c r="C10" s="3">
        <v>1777766425</v>
      </c>
      <c r="D10" s="4">
        <f>B10/B11</f>
        <v>0.36738891263439</v>
      </c>
      <c r="E10" s="19">
        <f>C10/C11</f>
        <v>0.19941765859195207</v>
      </c>
    </row>
    <row r="11" spans="1:16" ht="13.5" thickBot="1" x14ac:dyDescent="0.25">
      <c r="A11" s="24" t="s">
        <v>8</v>
      </c>
      <c r="B11" s="25">
        <f>SUM(B5:B10)</f>
        <v>6025368.3109999979</v>
      </c>
      <c r="C11" s="25">
        <f>SUM(C5:C10)</f>
        <v>8914789380</v>
      </c>
      <c r="D11" s="26">
        <f>SUM(D5:D10)</f>
        <v>0.99999999999999989</v>
      </c>
      <c r="E11" s="27">
        <f>SUM(E5:E10)</f>
        <v>1</v>
      </c>
    </row>
    <row r="12" spans="1:16" ht="13.5" thickBot="1" x14ac:dyDescent="0.25"/>
    <row r="13" spans="1:16" x14ac:dyDescent="0.2">
      <c r="A13" s="20" t="s">
        <v>0</v>
      </c>
      <c r="B13" s="21" t="s">
        <v>10</v>
      </c>
      <c r="C13" s="21" t="s">
        <v>11</v>
      </c>
      <c r="D13" s="21" t="s">
        <v>12</v>
      </c>
      <c r="E13" s="22" t="s">
        <v>13</v>
      </c>
    </row>
    <row r="14" spans="1:16" x14ac:dyDescent="0.2">
      <c r="A14" s="23" t="s">
        <v>2</v>
      </c>
      <c r="B14" s="3">
        <v>243557.16899999979</v>
      </c>
      <c r="C14" s="3">
        <v>507914678</v>
      </c>
      <c r="D14" s="4">
        <f>B14/B20</f>
        <v>2.4330916477126874E-2</v>
      </c>
      <c r="E14" s="19">
        <f>C14/C20</f>
        <v>5.0330145052502454E-2</v>
      </c>
    </row>
    <row r="15" spans="1:16" x14ac:dyDescent="0.2">
      <c r="A15" s="23" t="s">
        <v>3</v>
      </c>
      <c r="B15" s="3">
        <v>2835742.9269999997</v>
      </c>
      <c r="C15" s="3">
        <v>2598107340</v>
      </c>
      <c r="D15" s="4">
        <f>B15/B20</f>
        <v>0.28328554068322387</v>
      </c>
      <c r="E15" s="19">
        <f>C15/C20</f>
        <v>0.25745095573743454</v>
      </c>
    </row>
    <row r="16" spans="1:16" x14ac:dyDescent="0.2">
      <c r="A16" s="23" t="s">
        <v>5</v>
      </c>
      <c r="B16" s="3">
        <v>736285.37099999981</v>
      </c>
      <c r="C16" s="3">
        <v>1446080264</v>
      </c>
      <c r="D16" s="4">
        <v>4.0749974816390269E-2</v>
      </c>
      <c r="E16" s="19">
        <f>C16/C20</f>
        <v>0.14329459768965574</v>
      </c>
    </row>
    <row r="17" spans="1:5" x14ac:dyDescent="0.2">
      <c r="A17" s="23" t="s">
        <v>4</v>
      </c>
      <c r="B17" s="3">
        <v>1033517.9590000003</v>
      </c>
      <c r="C17" s="3">
        <v>1525938547</v>
      </c>
      <c r="D17" s="4">
        <f>B17/B20</f>
        <v>0.10324655702513796</v>
      </c>
      <c r="E17" s="19">
        <f>C17/C20</f>
        <v>0.15120789325114725</v>
      </c>
    </row>
    <row r="18" spans="1:5" x14ac:dyDescent="0.2">
      <c r="A18" s="23" t="s">
        <v>1</v>
      </c>
      <c r="B18" s="3">
        <v>3482802.1739999996</v>
      </c>
      <c r="C18" s="3">
        <v>2786331962</v>
      </c>
      <c r="D18" s="4">
        <f>B18/B20</f>
        <v>0.34792557800649243</v>
      </c>
      <c r="E18" s="19">
        <f>C18/C20</f>
        <v>0.2761024594998685</v>
      </c>
    </row>
    <row r="19" spans="1:5" x14ac:dyDescent="0.2">
      <c r="A19" s="23" t="s">
        <v>7</v>
      </c>
      <c r="B19" s="3">
        <v>1678287.3670000001</v>
      </c>
      <c r="C19" s="3">
        <v>1227286541</v>
      </c>
      <c r="D19" s="4">
        <f>B19/B20</f>
        <v>0.1676578436132759</v>
      </c>
      <c r="E19" s="19">
        <f>C19/C20</f>
        <v>0.12161394876939154</v>
      </c>
    </row>
    <row r="20" spans="1:5" ht="13.5" thickBot="1" x14ac:dyDescent="0.25">
      <c r="A20" s="24" t="s">
        <v>8</v>
      </c>
      <c r="B20" s="25">
        <f>SUM(B14:B19)</f>
        <v>10010192.966999998</v>
      </c>
      <c r="C20" s="25">
        <f>SUM(C14:C19)</f>
        <v>10091659332</v>
      </c>
      <c r="D20" s="26">
        <f>SUM(D14:D19)</f>
        <v>0.9671964106216473</v>
      </c>
      <c r="E20" s="27">
        <f>SUM(E14:E19)</f>
        <v>1</v>
      </c>
    </row>
    <row r="21" spans="1:5" ht="13.5" thickBot="1" x14ac:dyDescent="0.25"/>
    <row r="22" spans="1:5" x14ac:dyDescent="0.2">
      <c r="A22" s="20" t="s">
        <v>6</v>
      </c>
      <c r="B22" s="21" t="s">
        <v>10</v>
      </c>
      <c r="C22" s="21" t="s">
        <v>11</v>
      </c>
      <c r="D22" s="21" t="s">
        <v>12</v>
      </c>
      <c r="E22" s="22" t="s">
        <v>13</v>
      </c>
    </row>
    <row r="23" spans="1:5" x14ac:dyDescent="0.2">
      <c r="A23" s="23" t="s">
        <v>1</v>
      </c>
      <c r="B23" s="3">
        <v>4237486.6199999982</v>
      </c>
      <c r="C23" s="3">
        <v>4015903062</v>
      </c>
      <c r="D23" s="4">
        <f>B23/B29</f>
        <v>0.25637780758423645</v>
      </c>
      <c r="E23" s="19">
        <f>C23/C29</f>
        <v>0.21129160543623812</v>
      </c>
    </row>
    <row r="24" spans="1:5" x14ac:dyDescent="0.2">
      <c r="A24" s="23" t="s">
        <v>4</v>
      </c>
      <c r="B24" s="3">
        <v>2089210.0979999995</v>
      </c>
      <c r="C24" s="3">
        <v>3141789150</v>
      </c>
      <c r="D24" s="4">
        <f>B24/B29</f>
        <v>0.12640207569743026</v>
      </c>
      <c r="E24" s="19">
        <f>C24/C29</f>
        <v>0.16530121947591322</v>
      </c>
    </row>
    <row r="25" spans="1:5" x14ac:dyDescent="0.2">
      <c r="A25" s="23" t="s">
        <v>5</v>
      </c>
      <c r="B25" s="3">
        <v>1303526.6269999996</v>
      </c>
      <c r="C25" s="3">
        <v>2907735575</v>
      </c>
      <c r="D25" s="4">
        <f>B25/B29</f>
        <v>7.8866396221903529E-2</v>
      </c>
      <c r="E25" s="19">
        <f>C25/C29</f>
        <v>0.15298678985539044</v>
      </c>
    </row>
    <row r="26" spans="1:5" x14ac:dyDescent="0.2">
      <c r="A26" s="23" t="s">
        <v>3</v>
      </c>
      <c r="B26" s="3">
        <v>3253864.9969999995</v>
      </c>
      <c r="C26" s="3">
        <v>3871724692</v>
      </c>
      <c r="D26" s="4">
        <f>B26/B29</f>
        <v>0.1968664090096757</v>
      </c>
      <c r="E26" s="19">
        <f>C26/C29</f>
        <v>0.20370584482494775</v>
      </c>
    </row>
    <row r="27" spans="1:5" x14ac:dyDescent="0.2">
      <c r="A27" s="23" t="s">
        <v>2</v>
      </c>
      <c r="B27" s="3">
        <v>1752260.2589999998</v>
      </c>
      <c r="C27" s="3">
        <v>2064243267</v>
      </c>
      <c r="D27" s="4">
        <f>B27/B29</f>
        <v>0.1060158258433407</v>
      </c>
      <c r="E27" s="19">
        <f>C27/C29</f>
        <v>0.10860752044103378</v>
      </c>
    </row>
    <row r="28" spans="1:5" x14ac:dyDescent="0.2">
      <c r="A28" s="23" t="s">
        <v>7</v>
      </c>
      <c r="B28" s="3">
        <v>3891940.8790000002</v>
      </c>
      <c r="C28" s="3">
        <v>3005052966</v>
      </c>
      <c r="D28" s="4">
        <f>B28/B29</f>
        <v>0.23547148564341341</v>
      </c>
      <c r="E28" s="19">
        <f>C28/C29</f>
        <v>0.15810701996647675</v>
      </c>
    </row>
    <row r="29" spans="1:5" ht="13.5" thickBot="1" x14ac:dyDescent="0.25">
      <c r="A29" s="24" t="s">
        <v>8</v>
      </c>
      <c r="B29" s="25">
        <f>SUM(B23:B28)</f>
        <v>16528289.479999997</v>
      </c>
      <c r="C29" s="25">
        <f>SUM(C23:C28)</f>
        <v>19006448712</v>
      </c>
      <c r="D29" s="26">
        <f>SUM(D23:D28)</f>
        <v>1</v>
      </c>
      <c r="E29" s="27">
        <f>SUM(E23:E28)</f>
        <v>1</v>
      </c>
    </row>
    <row r="30" spans="1:5" x14ac:dyDescent="0.2">
      <c r="A30" s="28" t="s">
        <v>21</v>
      </c>
      <c r="B30" s="9"/>
    </row>
    <row r="31" spans="1:5" x14ac:dyDescent="0.2">
      <c r="A31" s="9"/>
      <c r="B31" s="9"/>
    </row>
    <row r="32" spans="1:5" x14ac:dyDescent="0.2">
      <c r="A32" s="34"/>
      <c r="B32" s="10"/>
      <c r="C32" s="9"/>
      <c r="D32" s="9"/>
      <c r="E32" s="9"/>
    </row>
    <row r="33" spans="1:4" x14ac:dyDescent="0.2">
      <c r="A33" s="34"/>
      <c r="B33" s="10"/>
    </row>
    <row r="34" spans="1:4" x14ac:dyDescent="0.2">
      <c r="A34" s="34"/>
      <c r="B34" s="10"/>
    </row>
    <row r="35" spans="1:4" x14ac:dyDescent="0.2">
      <c r="A35" s="34"/>
      <c r="B35" s="10"/>
    </row>
    <row r="36" spans="1:4" x14ac:dyDescent="0.2">
      <c r="A36" s="34"/>
      <c r="B36" s="10"/>
    </row>
    <row r="37" spans="1:4" x14ac:dyDescent="0.2">
      <c r="A37" s="34"/>
      <c r="B37" s="10"/>
    </row>
    <row r="44" spans="1:4" x14ac:dyDescent="0.2">
      <c r="D44" s="29"/>
    </row>
    <row r="45" spans="1:4" x14ac:dyDescent="0.2">
      <c r="D45" s="29"/>
    </row>
    <row r="46" spans="1:4" x14ac:dyDescent="0.2">
      <c r="D46" s="29"/>
    </row>
    <row r="47" spans="1:4" x14ac:dyDescent="0.2">
      <c r="D47" s="29"/>
    </row>
    <row r="48" spans="1:4" x14ac:dyDescent="0.2">
      <c r="D48" s="29"/>
    </row>
    <row r="49" spans="4:4" x14ac:dyDescent="0.2">
      <c r="D49" s="29"/>
    </row>
    <row r="50" spans="4:4" x14ac:dyDescent="0.2">
      <c r="D50" s="29"/>
    </row>
    <row r="51" spans="4:4" x14ac:dyDescent="0.2">
      <c r="D51" s="29"/>
    </row>
  </sheetData>
  <mergeCells count="2">
    <mergeCell ref="A1:P1"/>
    <mergeCell ref="A2:P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22" zoomScale="90" zoomScaleNormal="90" workbookViewId="0">
      <selection activeCell="C23" sqref="C23"/>
    </sheetView>
  </sheetViews>
  <sheetFormatPr defaultRowHeight="12.75" x14ac:dyDescent="0.2"/>
  <cols>
    <col min="1" max="1" width="24" customWidth="1"/>
    <col min="2" max="2" width="16.85546875" customWidth="1"/>
    <col min="3" max="3" width="14" bestFit="1" customWidth="1"/>
    <col min="4" max="4" width="12" bestFit="1" customWidth="1"/>
    <col min="5" max="5" width="11.85546875" bestFit="1" customWidth="1"/>
  </cols>
  <sheetData>
    <row r="1" spans="1:14" x14ac:dyDescent="0.2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x14ac:dyDescent="0.2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3.5" thickBot="1" x14ac:dyDescent="0.25"/>
    <row r="4" spans="1:14" x14ac:dyDescent="0.2">
      <c r="A4" s="20" t="s">
        <v>9</v>
      </c>
      <c r="B4" s="21" t="s">
        <v>11</v>
      </c>
      <c r="C4" s="21" t="s">
        <v>10</v>
      </c>
      <c r="D4" s="22" t="s">
        <v>13</v>
      </c>
      <c r="E4" s="21" t="s">
        <v>12</v>
      </c>
    </row>
    <row r="5" spans="1:14" x14ac:dyDescent="0.2">
      <c r="A5" s="37" t="s">
        <v>1</v>
      </c>
      <c r="B5" s="35">
        <v>981060218</v>
      </c>
      <c r="C5" s="3">
        <v>572073.6319999994</v>
      </c>
      <c r="D5" s="19">
        <v>0.10634069024923505</v>
      </c>
      <c r="E5" s="4">
        <v>8.0263030918726941E-2</v>
      </c>
    </row>
    <row r="6" spans="1:14" x14ac:dyDescent="0.2">
      <c r="A6" s="37" t="s">
        <v>2</v>
      </c>
      <c r="B6" s="35">
        <v>1437638135</v>
      </c>
      <c r="C6" s="3">
        <v>1233668.665</v>
      </c>
      <c r="D6" s="19">
        <v>0.15583083362220582</v>
      </c>
      <c r="E6" s="4">
        <v>0.17308608658676949</v>
      </c>
    </row>
    <row r="7" spans="1:14" x14ac:dyDescent="0.2">
      <c r="A7" s="37" t="s">
        <v>26</v>
      </c>
      <c r="B7" s="35">
        <v>1269705198</v>
      </c>
      <c r="C7" s="3">
        <v>461953.69399999961</v>
      </c>
      <c r="D7" s="19">
        <v>0.13762797093497239</v>
      </c>
      <c r="E7" s="4">
        <v>6.4812991808268022E-2</v>
      </c>
    </row>
    <row r="8" spans="1:14" x14ac:dyDescent="0.2">
      <c r="A8" s="37" t="s">
        <v>4</v>
      </c>
      <c r="B8" s="35">
        <v>1703245323</v>
      </c>
      <c r="C8" s="3">
        <v>1310522.5399999982</v>
      </c>
      <c r="D8" s="19">
        <v>0.18462096412475398</v>
      </c>
      <c r="E8" s="4">
        <v>0.18386883307306243</v>
      </c>
    </row>
    <row r="9" spans="1:14" x14ac:dyDescent="0.2">
      <c r="A9" s="37" t="s">
        <v>5</v>
      </c>
      <c r="B9" s="35">
        <v>1396931660</v>
      </c>
      <c r="C9" s="3">
        <v>431973.16199999995</v>
      </c>
      <c r="D9" s="19">
        <v>0.151418510535721</v>
      </c>
      <c r="E9" s="4">
        <v>6.060666550292302E-2</v>
      </c>
    </row>
    <row r="10" spans="1:14" x14ac:dyDescent="0.2">
      <c r="A10" s="37" t="s">
        <v>27</v>
      </c>
      <c r="B10" s="35">
        <v>1877434189</v>
      </c>
      <c r="C10" s="3">
        <v>2263013.1540000001</v>
      </c>
      <c r="D10" s="19">
        <v>0.20350192974165918</v>
      </c>
      <c r="E10" s="4">
        <v>0.3175050982755101</v>
      </c>
    </row>
    <row r="11" spans="1:14" x14ac:dyDescent="0.2">
      <c r="A11" s="37" t="s">
        <v>28</v>
      </c>
      <c r="B11" s="35">
        <v>129820830</v>
      </c>
      <c r="C11" s="3">
        <v>175229.91200000001</v>
      </c>
      <c r="D11" s="19">
        <v>1.4071752597482862E-2</v>
      </c>
      <c r="E11" s="4">
        <v>2.4585093697766895E-2</v>
      </c>
    </row>
    <row r="12" spans="1:14" x14ac:dyDescent="0.2">
      <c r="A12" s="37" t="s">
        <v>30</v>
      </c>
      <c r="B12" s="35">
        <v>201898143</v>
      </c>
      <c r="C12" s="3">
        <v>309454.02499999991</v>
      </c>
      <c r="D12" s="19">
        <v>2.1884475073739831E-2</v>
      </c>
      <c r="E12" s="4">
        <v>4.3416994923652627E-2</v>
      </c>
    </row>
    <row r="13" spans="1:14" x14ac:dyDescent="0.2">
      <c r="A13" s="37" t="s">
        <v>40</v>
      </c>
      <c r="B13" s="35">
        <v>227851965</v>
      </c>
      <c r="C13" s="3">
        <v>369589.07799999998</v>
      </c>
      <c r="D13" s="19">
        <v>2.4697704369401458E-2</v>
      </c>
      <c r="E13" s="4">
        <v>5.1854058525700089E-2</v>
      </c>
    </row>
    <row r="14" spans="1:14" x14ac:dyDescent="0.2">
      <c r="A14" s="37" t="s">
        <v>7</v>
      </c>
      <c r="B14" s="35">
        <v>47685</v>
      </c>
      <c r="C14" s="3">
        <v>8.1729999999999983</v>
      </c>
      <c r="D14" s="19">
        <v>5.1687508284377029E-6</v>
      </c>
      <c r="E14" s="4">
        <v>1.1466876202725525E-6</v>
      </c>
    </row>
    <row r="15" spans="1:14" ht="13.5" thickBot="1" x14ac:dyDescent="0.25">
      <c r="A15" s="24" t="s">
        <v>8</v>
      </c>
      <c r="B15" s="36">
        <v>9225633346</v>
      </c>
      <c r="C15" s="40">
        <v>7127486.0349999983</v>
      </c>
      <c r="D15" s="27">
        <v>0.99999999999999989</v>
      </c>
      <c r="E15" s="26">
        <v>0.99999999999999989</v>
      </c>
    </row>
    <row r="16" spans="1:14" ht="13.5" thickBot="1" x14ac:dyDescent="0.25"/>
    <row r="17" spans="1:5" x14ac:dyDescent="0.2">
      <c r="A17" s="20" t="s">
        <v>0</v>
      </c>
      <c r="B17" s="21" t="s">
        <v>11</v>
      </c>
      <c r="C17" s="21" t="s">
        <v>10</v>
      </c>
      <c r="D17" s="22" t="s">
        <v>13</v>
      </c>
      <c r="E17" s="21" t="s">
        <v>12</v>
      </c>
    </row>
    <row r="18" spans="1:5" x14ac:dyDescent="0.2">
      <c r="A18" s="37" t="s">
        <v>1</v>
      </c>
      <c r="B18" s="35">
        <v>2315982958</v>
      </c>
      <c r="C18" s="3">
        <v>3629183.1739999987</v>
      </c>
      <c r="D18" s="19">
        <v>0.24876765795837982</v>
      </c>
      <c r="E18" s="4">
        <v>0.34944290258072075</v>
      </c>
    </row>
    <row r="19" spans="1:5" x14ac:dyDescent="0.2">
      <c r="A19" s="37" t="s">
        <v>2</v>
      </c>
      <c r="B19" s="35">
        <v>481382764</v>
      </c>
      <c r="C19" s="3">
        <v>232294.64599999995</v>
      </c>
      <c r="D19" s="19">
        <v>5.1706970626945126E-2</v>
      </c>
      <c r="E19" s="4">
        <v>2.236693808506041E-2</v>
      </c>
    </row>
    <row r="20" spans="1:5" x14ac:dyDescent="0.2">
      <c r="A20" s="37" t="s">
        <v>26</v>
      </c>
      <c r="B20" s="35">
        <v>2858986202</v>
      </c>
      <c r="C20" s="3">
        <v>3438346.9690000014</v>
      </c>
      <c r="D20" s="19">
        <v>0.30709349529110974</v>
      </c>
      <c r="E20" s="4">
        <v>0.33106787046042452</v>
      </c>
    </row>
    <row r="21" spans="1:5" x14ac:dyDescent="0.2">
      <c r="A21" s="37" t="s">
        <v>4</v>
      </c>
      <c r="B21" s="35">
        <v>1501986278</v>
      </c>
      <c r="C21" s="3">
        <v>1078249.0989999995</v>
      </c>
      <c r="D21" s="19">
        <v>0.16133348795724775</v>
      </c>
      <c r="E21" s="4">
        <v>0.10382129443312768</v>
      </c>
    </row>
    <row r="22" spans="1:5" x14ac:dyDescent="0.2">
      <c r="A22" s="37" t="s">
        <v>5</v>
      </c>
      <c r="B22" s="35">
        <v>951571480</v>
      </c>
      <c r="C22" s="3">
        <v>327838.12399999972</v>
      </c>
      <c r="D22" s="19">
        <v>0.10221155023697255</v>
      </c>
      <c r="E22" s="4">
        <v>3.1566526167074692E-2</v>
      </c>
    </row>
    <row r="23" spans="1:5" x14ac:dyDescent="0.2">
      <c r="A23" s="37" t="s">
        <v>27</v>
      </c>
      <c r="B23" s="35">
        <v>75181300</v>
      </c>
      <c r="C23" s="3">
        <v>89184.549999999988</v>
      </c>
      <c r="D23" s="19">
        <v>8.0754808055311881E-3</v>
      </c>
      <c r="E23" s="4">
        <v>8.5873064332011098E-3</v>
      </c>
    </row>
    <row r="24" spans="1:5" x14ac:dyDescent="0.2">
      <c r="A24" s="37" t="s">
        <v>28</v>
      </c>
      <c r="B24" s="35">
        <v>804189684</v>
      </c>
      <c r="C24" s="3">
        <v>1337173.5109999999</v>
      </c>
      <c r="D24" s="19">
        <v>8.6380766987910432E-2</v>
      </c>
      <c r="E24" s="4">
        <v>0.12875233090615376</v>
      </c>
    </row>
    <row r="25" spans="1:5" x14ac:dyDescent="0.2">
      <c r="A25" s="37" t="s">
        <v>30</v>
      </c>
      <c r="B25" s="35">
        <v>71511232</v>
      </c>
      <c r="C25" s="3">
        <v>34576.552000000003</v>
      </c>
      <c r="D25" s="19">
        <v>7.6812662376932513E-3</v>
      </c>
      <c r="E25" s="4">
        <v>3.3292700072771885E-3</v>
      </c>
    </row>
    <row r="26" spans="1:5" x14ac:dyDescent="0.2">
      <c r="A26" s="37" t="s">
        <v>40</v>
      </c>
      <c r="B26" s="35">
        <v>134620798</v>
      </c>
      <c r="C26" s="3">
        <v>56539.299000000006</v>
      </c>
      <c r="D26" s="19">
        <v>1.446008076841304E-2</v>
      </c>
      <c r="E26" s="4">
        <v>5.4439954681767327E-3</v>
      </c>
    </row>
    <row r="27" spans="1:5" x14ac:dyDescent="0.2">
      <c r="A27" s="37" t="s">
        <v>7</v>
      </c>
      <c r="B27" s="35">
        <v>114410683</v>
      </c>
      <c r="C27" s="3">
        <v>162239.731</v>
      </c>
      <c r="D27" s="19">
        <v>1.2289243129797081E-2</v>
      </c>
      <c r="E27" s="4">
        <v>1.5621565458783139E-2</v>
      </c>
    </row>
    <row r="28" spans="1:5" ht="13.5" thickBot="1" x14ac:dyDescent="0.25">
      <c r="A28" s="24" t="s">
        <v>8</v>
      </c>
      <c r="B28" s="36">
        <v>9309823379</v>
      </c>
      <c r="C28" s="40">
        <v>10385625.654999999</v>
      </c>
      <c r="D28" s="27">
        <v>1</v>
      </c>
      <c r="E28" s="26">
        <v>1.0000000000000002</v>
      </c>
    </row>
    <row r="29" spans="1:5" x14ac:dyDescent="0.2">
      <c r="A29" s="34"/>
      <c r="B29" s="38"/>
      <c r="C29" s="10"/>
      <c r="D29" s="39"/>
      <c r="E29" s="39"/>
    </row>
    <row r="30" spans="1:5" ht="13.5" thickBot="1" x14ac:dyDescent="0.25">
      <c r="A30" s="34"/>
      <c r="B30" s="38"/>
      <c r="C30" s="10"/>
      <c r="D30" s="39"/>
      <c r="E30" s="39"/>
    </row>
    <row r="31" spans="1:5" x14ac:dyDescent="0.2">
      <c r="A31" s="20" t="s">
        <v>41</v>
      </c>
      <c r="B31" s="21" t="s">
        <v>11</v>
      </c>
      <c r="C31" s="21" t="s">
        <v>10</v>
      </c>
      <c r="D31" s="22" t="s">
        <v>13</v>
      </c>
      <c r="E31" s="21" t="s">
        <v>12</v>
      </c>
    </row>
    <row r="32" spans="1:5" x14ac:dyDescent="0.2">
      <c r="A32" s="37" t="s">
        <v>1</v>
      </c>
      <c r="B32" s="35">
        <v>3297043176</v>
      </c>
      <c r="C32" s="3">
        <v>4201256.805999998</v>
      </c>
      <c r="D32" s="19">
        <v>0.17787763338753121</v>
      </c>
      <c r="E32" s="4">
        <v>0.23989208088011676</v>
      </c>
    </row>
    <row r="33" spans="1:5" x14ac:dyDescent="0.2">
      <c r="A33" s="37" t="s">
        <v>2</v>
      </c>
      <c r="B33" s="35">
        <v>1919020899</v>
      </c>
      <c r="C33" s="3">
        <v>1465963.311</v>
      </c>
      <c r="D33" s="19">
        <v>0.10353243124630909</v>
      </c>
      <c r="E33" s="4">
        <v>8.3706615760183053E-2</v>
      </c>
    </row>
    <row r="34" spans="1:5" x14ac:dyDescent="0.2">
      <c r="A34" s="37" t="s">
        <v>26</v>
      </c>
      <c r="B34" s="35">
        <v>4128691400</v>
      </c>
      <c r="C34" s="3">
        <v>3900300.6630000011</v>
      </c>
      <c r="D34" s="19">
        <v>0.2227455984093103</v>
      </c>
      <c r="E34" s="4">
        <v>0.22270746238814182</v>
      </c>
    </row>
    <row r="35" spans="1:5" x14ac:dyDescent="0.2">
      <c r="A35" s="37" t="s">
        <v>4</v>
      </c>
      <c r="B35" s="35">
        <v>3205231601</v>
      </c>
      <c r="C35" s="3">
        <v>2388771.6389999976</v>
      </c>
      <c r="D35" s="19">
        <v>0.17292433893343948</v>
      </c>
      <c r="E35" s="4">
        <v>0.13639904097476796</v>
      </c>
    </row>
    <row r="36" spans="1:5" x14ac:dyDescent="0.2">
      <c r="A36" s="37" t="s">
        <v>5</v>
      </c>
      <c r="B36" s="35">
        <v>2348503140</v>
      </c>
      <c r="C36" s="3">
        <v>759811.28599999961</v>
      </c>
      <c r="D36" s="19">
        <v>0.12670327873995238</v>
      </c>
      <c r="E36" s="4">
        <v>4.3385281807678561E-2</v>
      </c>
    </row>
    <row r="37" spans="1:5" x14ac:dyDescent="0.2">
      <c r="A37" s="37" t="s">
        <v>27</v>
      </c>
      <c r="B37" s="35">
        <v>1952615489</v>
      </c>
      <c r="C37" s="3">
        <v>2352197.7039999999</v>
      </c>
      <c r="D37" s="19">
        <v>0.10534488132501089</v>
      </c>
      <c r="E37" s="4">
        <v>0.1343106665243908</v>
      </c>
    </row>
    <row r="38" spans="1:5" x14ac:dyDescent="0.2">
      <c r="A38" s="37" t="s">
        <v>28</v>
      </c>
      <c r="B38" s="35">
        <v>934010514</v>
      </c>
      <c r="C38" s="3">
        <v>1512403.423</v>
      </c>
      <c r="D38" s="19">
        <v>5.0390477443171822E-2</v>
      </c>
      <c r="E38" s="4">
        <v>8.6358349662303796E-2</v>
      </c>
    </row>
    <row r="39" spans="1:5" x14ac:dyDescent="0.2">
      <c r="A39" s="37" t="s">
        <v>30</v>
      </c>
      <c r="B39" s="35">
        <v>273409375</v>
      </c>
      <c r="C39" s="3">
        <v>344030.57699999993</v>
      </c>
      <c r="D39" s="19">
        <v>1.4750614406562458E-2</v>
      </c>
      <c r="E39" s="4">
        <v>1.9644171926137016E-2</v>
      </c>
    </row>
    <row r="40" spans="1:5" x14ac:dyDescent="0.2">
      <c r="A40" s="37" t="s">
        <v>40</v>
      </c>
      <c r="B40" s="35">
        <v>362472763</v>
      </c>
      <c r="C40" s="3">
        <v>426128.37699999998</v>
      </c>
      <c r="D40" s="19">
        <v>1.9555642376543596E-2</v>
      </c>
      <c r="E40" s="4">
        <v>2.4331962505744747E-2</v>
      </c>
    </row>
    <row r="41" spans="1:5" x14ac:dyDescent="0.2">
      <c r="A41" s="37" t="s">
        <v>7</v>
      </c>
      <c r="B41" s="35">
        <v>114458368</v>
      </c>
      <c r="C41" s="3">
        <v>162247.90400000001</v>
      </c>
      <c r="D41" s="19">
        <v>6.1751037321687574E-3</v>
      </c>
      <c r="E41" s="4">
        <v>9.2643675705353784E-3</v>
      </c>
    </row>
    <row r="42" spans="1:5" ht="13.5" thickBot="1" x14ac:dyDescent="0.25">
      <c r="A42" s="24" t="s">
        <v>8</v>
      </c>
      <c r="B42" s="41">
        <v>18535456725</v>
      </c>
      <c r="C42" s="40">
        <v>17513111.689999998</v>
      </c>
      <c r="D42" s="27">
        <v>1</v>
      </c>
      <c r="E42" s="26">
        <v>1</v>
      </c>
    </row>
    <row r="43" spans="1:5" x14ac:dyDescent="0.2">
      <c r="A43" s="28" t="s">
        <v>21</v>
      </c>
      <c r="B43" s="28"/>
      <c r="C43" s="9"/>
    </row>
    <row r="44" spans="1:5" x14ac:dyDescent="0.2">
      <c r="A44" s="28" t="s">
        <v>25</v>
      </c>
      <c r="B44" s="28"/>
      <c r="C44" s="9"/>
    </row>
    <row r="45" spans="1:5" x14ac:dyDescent="0.2">
      <c r="A45" s="28" t="s">
        <v>39</v>
      </c>
      <c r="B45" s="28"/>
      <c r="C45" s="9"/>
    </row>
    <row r="46" spans="1:5" x14ac:dyDescent="0.2">
      <c r="A46" s="28" t="s">
        <v>37</v>
      </c>
      <c r="B46" s="28"/>
      <c r="C46" s="9"/>
    </row>
    <row r="47" spans="1:5" x14ac:dyDescent="0.2">
      <c r="A47" s="28" t="s">
        <v>38</v>
      </c>
      <c r="B47" s="9"/>
      <c r="C47" s="9"/>
    </row>
    <row r="50" spans="1:5" x14ac:dyDescent="0.2">
      <c r="A50" s="34"/>
      <c r="B50" s="34"/>
      <c r="C50" s="10"/>
      <c r="D50" s="9"/>
      <c r="E50" s="9"/>
    </row>
    <row r="51" spans="1:5" x14ac:dyDescent="0.2">
      <c r="A51" s="34"/>
      <c r="B51" s="34"/>
      <c r="C51" s="10"/>
    </row>
    <row r="52" spans="1:5" x14ac:dyDescent="0.2">
      <c r="A52" s="34"/>
      <c r="B52" s="34"/>
      <c r="C52" s="10"/>
    </row>
    <row r="53" spans="1:5" x14ac:dyDescent="0.2">
      <c r="A53" s="34"/>
      <c r="B53" s="34"/>
      <c r="C53" s="10"/>
    </row>
    <row r="54" spans="1:5" x14ac:dyDescent="0.2">
      <c r="A54" s="34"/>
      <c r="B54" s="34"/>
      <c r="C54" s="10"/>
    </row>
    <row r="55" spans="1:5" x14ac:dyDescent="0.2">
      <c r="A55" s="34"/>
      <c r="B55" s="34"/>
      <c r="C55" s="10"/>
    </row>
    <row r="62" spans="1:5" x14ac:dyDescent="0.2">
      <c r="E62" s="29"/>
    </row>
    <row r="63" spans="1:5" x14ac:dyDescent="0.2">
      <c r="E63" s="29"/>
    </row>
    <row r="64" spans="1:5" x14ac:dyDescent="0.2">
      <c r="E64" s="29"/>
    </row>
    <row r="65" spans="5:5" x14ac:dyDescent="0.2">
      <c r="E65" s="29"/>
    </row>
    <row r="66" spans="5:5" x14ac:dyDescent="0.2">
      <c r="E66" s="29"/>
    </row>
    <row r="67" spans="5:5" x14ac:dyDescent="0.2">
      <c r="E67" s="29"/>
    </row>
    <row r="68" spans="5:5" x14ac:dyDescent="0.2">
      <c r="E68" s="29"/>
    </row>
    <row r="69" spans="5:5" x14ac:dyDescent="0.2">
      <c r="E69" s="29"/>
    </row>
  </sheetData>
  <mergeCells count="2">
    <mergeCell ref="A1:N1"/>
    <mergeCell ref="A2:N2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10" zoomScale="90" zoomScaleNormal="90" workbookViewId="0">
      <selection activeCell="D22" sqref="D22"/>
    </sheetView>
  </sheetViews>
  <sheetFormatPr defaultRowHeight="12.75" x14ac:dyDescent="0.2"/>
  <cols>
    <col min="1" max="1" width="24" customWidth="1"/>
    <col min="2" max="2" width="16.85546875" customWidth="1"/>
    <col min="3" max="3" width="14" bestFit="1" customWidth="1"/>
    <col min="4" max="4" width="12" bestFit="1" customWidth="1"/>
    <col min="5" max="5" width="11.85546875" bestFit="1" customWidth="1"/>
  </cols>
  <sheetData>
    <row r="1" spans="1:14" x14ac:dyDescent="0.2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x14ac:dyDescent="0.2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3.5" thickBot="1" x14ac:dyDescent="0.25"/>
    <row r="4" spans="1:14" x14ac:dyDescent="0.2">
      <c r="A4" s="20" t="s">
        <v>9</v>
      </c>
      <c r="B4" s="21" t="s">
        <v>11</v>
      </c>
      <c r="C4" s="21" t="s">
        <v>10</v>
      </c>
      <c r="D4" s="22" t="s">
        <v>13</v>
      </c>
      <c r="E4" s="21" t="s">
        <v>12</v>
      </c>
    </row>
    <row r="5" spans="1:14" x14ac:dyDescent="0.2">
      <c r="A5" s="37" t="s">
        <v>1</v>
      </c>
      <c r="B5" s="35">
        <f>[2]Aliceweb_parte_1!$E$3531</f>
        <v>460261003</v>
      </c>
      <c r="C5" s="3">
        <f>[2]Aliceweb_parte_1!$F$3531</f>
        <v>377402.22499999974</v>
      </c>
      <c r="D5" s="19">
        <f>B5/B15</f>
        <v>0.17348070211335484</v>
      </c>
      <c r="E5" s="4">
        <f>C5/C15</f>
        <v>0.14940697587469426</v>
      </c>
    </row>
    <row r="6" spans="1:14" x14ac:dyDescent="0.2">
      <c r="A6" s="37" t="s">
        <v>2</v>
      </c>
      <c r="B6" s="35">
        <f>[2]Aliceweb_parte_1!$E$925</f>
        <v>381506999</v>
      </c>
      <c r="C6" s="3">
        <f>[2]Aliceweb_parte_1!$F$925</f>
        <v>314474.15900000016</v>
      </c>
      <c r="D6" s="19">
        <f>B6/B15</f>
        <v>0.14379689266804765</v>
      </c>
      <c r="E6" s="4">
        <f>C6/C15</f>
        <v>0.12449484919419281</v>
      </c>
    </row>
    <row r="7" spans="1:14" x14ac:dyDescent="0.2">
      <c r="A7" s="37" t="s">
        <v>26</v>
      </c>
      <c r="B7" s="35">
        <f>[2]Aliceweb_parte_1!$E$2068+[2]Aliceweb_parte_1!$E$2418</f>
        <v>282633088</v>
      </c>
      <c r="C7" s="3">
        <f>[2]Aliceweb_parte_1!$F$2068</f>
        <v>110665.8789999999</v>
      </c>
      <c r="D7" s="19">
        <f>B7/B15</f>
        <v>0.10652952613216636</v>
      </c>
      <c r="E7" s="4">
        <f>C7/C15</f>
        <v>4.381069643642093E-2</v>
      </c>
    </row>
    <row r="8" spans="1:14" x14ac:dyDescent="0.2">
      <c r="A8" s="37" t="s">
        <v>4</v>
      </c>
      <c r="B8" s="35">
        <f>[2]Aliceweb_parte_1!$E$814</f>
        <v>403434207</v>
      </c>
      <c r="C8" s="3">
        <f>[2]Aliceweb_parte_1!$F$814+[2]Aliceweb_parte_1!$F$2418</f>
        <v>316790.28399999958</v>
      </c>
      <c r="D8" s="19">
        <f>B8/B15</f>
        <v>0.15206165421515089</v>
      </c>
      <c r="E8" s="4">
        <f>C8/C15</f>
        <v>0.12541176279213911</v>
      </c>
    </row>
    <row r="9" spans="1:14" x14ac:dyDescent="0.2">
      <c r="A9" s="37" t="s">
        <v>5</v>
      </c>
      <c r="B9" s="35">
        <f>[2]Aliceweb_parte_1!$E$2399</f>
        <v>206002991</v>
      </c>
      <c r="C9" s="3">
        <f>[2]Aliceweb_parte_1!$F$2399</f>
        <v>97876.521000000037</v>
      </c>
      <c r="D9" s="19">
        <f>B9/B15</f>
        <v>7.7646255674915649E-2</v>
      </c>
      <c r="E9" s="4">
        <f>C9/C15</f>
        <v>3.8747612078190642E-2</v>
      </c>
    </row>
    <row r="10" spans="1:14" x14ac:dyDescent="0.2">
      <c r="A10" s="37" t="s">
        <v>27</v>
      </c>
      <c r="B10" s="35">
        <f>[2]Aliceweb_parte_1!$E$869</f>
        <v>635698771</v>
      </c>
      <c r="C10" s="3">
        <f>[2]Aliceweb_parte_1!$F$869</f>
        <v>882868.33200000029</v>
      </c>
      <c r="D10" s="19">
        <f>B10/B15</f>
        <v>0.23960637205163515</v>
      </c>
      <c r="E10" s="4">
        <f>C10/C15</f>
        <v>0.34951221493104789</v>
      </c>
    </row>
    <row r="11" spans="1:14" x14ac:dyDescent="0.2">
      <c r="A11" s="37" t="s">
        <v>28</v>
      </c>
      <c r="B11" s="35">
        <f>[2]Aliceweb_parte_1!$E$2172+[2]Aliceweb_parte_1!$E$2464</f>
        <v>160806992</v>
      </c>
      <c r="C11" s="3">
        <f>[2]Aliceweb_parte_1!$F$2172+[2]Aliceweb_parte_1!$F$2464</f>
        <v>261135.33</v>
      </c>
      <c r="D11" s="19">
        <f>B11/B15</f>
        <v>6.0611065667226717E-2</v>
      </c>
      <c r="E11" s="4">
        <f>C11/C15</f>
        <v>0.10337893463489875</v>
      </c>
    </row>
    <row r="12" spans="1:14" x14ac:dyDescent="0.2">
      <c r="A12" s="37" t="s">
        <v>30</v>
      </c>
      <c r="B12" s="35">
        <f>[2]Aliceweb_parte_1!$E$2456</f>
        <v>85770459</v>
      </c>
      <c r="C12" s="3">
        <f>[2]Aliceweb_parte_1!$F$2456</f>
        <v>128187.302</v>
      </c>
      <c r="D12" s="19">
        <f>B12/B15</f>
        <v>3.2328438322863327E-2</v>
      </c>
      <c r="E12" s="4">
        <f>C12/C15</f>
        <v>5.0747123012738357E-2</v>
      </c>
    </row>
    <row r="13" spans="1:14" x14ac:dyDescent="0.2">
      <c r="A13" s="37" t="s">
        <v>29</v>
      </c>
      <c r="B13" s="35">
        <f>[2]Aliceweb_parte_1!$E$2161+[2]Aliceweb_parte_1!$E$2244+[2]Aliceweb_parte_1!$E$2258</f>
        <v>36981756</v>
      </c>
      <c r="C13" s="3">
        <f>[2]Aliceweb_parte_1!$F$2161+[2]Aliceweb_parte_1!$F$2244+[2]Aliceweb_parte_1!$F$2258</f>
        <v>36601.333000000006</v>
      </c>
      <c r="D13" s="19">
        <f>B13/B15</f>
        <v>1.3939093154639417E-2</v>
      </c>
      <c r="E13" s="4">
        <f>C13/C15</f>
        <v>1.448983104567721E-2</v>
      </c>
    </row>
    <row r="14" spans="1:14" x14ac:dyDescent="0.2">
      <c r="A14" s="37" t="s">
        <v>7</v>
      </c>
      <c r="B14" s="35"/>
      <c r="C14" s="3"/>
      <c r="D14" s="19">
        <f>B14/B15</f>
        <v>0</v>
      </c>
      <c r="E14" s="4">
        <f>C14/C15</f>
        <v>0</v>
      </c>
    </row>
    <row r="15" spans="1:14" ht="13.5" thickBot="1" x14ac:dyDescent="0.25">
      <c r="A15" s="24" t="s">
        <v>8</v>
      </c>
      <c r="B15" s="36">
        <f>SUM(B5:B14)</f>
        <v>2653096266</v>
      </c>
      <c r="C15" s="40">
        <f>SUM(C5:C14)</f>
        <v>2526001.3649999998</v>
      </c>
      <c r="D15" s="27">
        <f>SUM(D5:D14)</f>
        <v>1</v>
      </c>
      <c r="E15" s="26">
        <f>SUM(E5:E14)</f>
        <v>1</v>
      </c>
    </row>
    <row r="16" spans="1:14" ht="13.5" thickBot="1" x14ac:dyDescent="0.25"/>
    <row r="17" spans="1:5" x14ac:dyDescent="0.2">
      <c r="A17" s="20" t="s">
        <v>0</v>
      </c>
      <c r="B17" s="21" t="s">
        <v>11</v>
      </c>
      <c r="C17" s="21" t="s">
        <v>10</v>
      </c>
      <c r="D17" s="22" t="s">
        <v>13</v>
      </c>
      <c r="E17" s="21" t="s">
        <v>12</v>
      </c>
    </row>
    <row r="18" spans="1:5" x14ac:dyDescent="0.2">
      <c r="A18" s="37" t="s">
        <v>1</v>
      </c>
      <c r="B18" s="35">
        <f>[1]EXP!$E$1124</f>
        <v>426502652</v>
      </c>
      <c r="C18" s="3">
        <f>[1]EXP!$F$1124</f>
        <v>785264.47200000065</v>
      </c>
      <c r="D18" s="19">
        <f>B18/B28</f>
        <v>0.26168282792071806</v>
      </c>
      <c r="E18" s="4">
        <f>C18/C28</f>
        <v>0.39353615056160168</v>
      </c>
    </row>
    <row r="19" spans="1:5" x14ac:dyDescent="0.2">
      <c r="A19" s="37" t="s">
        <v>2</v>
      </c>
      <c r="B19" s="35">
        <f>[1]EXP!$E$445</f>
        <v>63588477</v>
      </c>
      <c r="C19" s="3">
        <f>[1]EXP!$F$445</f>
        <v>37653.087</v>
      </c>
      <c r="D19" s="19">
        <f>B19/B28</f>
        <v>3.9015027002766531E-2</v>
      </c>
      <c r="E19" s="4">
        <f>C19/C28</f>
        <v>1.8869885806754128E-2</v>
      </c>
    </row>
    <row r="20" spans="1:5" x14ac:dyDescent="0.2">
      <c r="A20" s="37" t="s">
        <v>26</v>
      </c>
      <c r="B20" s="35">
        <f>[1]EXP!$E$555+[1]EXP!$E$885</f>
        <v>527365211</v>
      </c>
      <c r="C20" s="3">
        <f>[1]EXP!$F$555+[1]EXP!$F$885</f>
        <v>613197.54200000002</v>
      </c>
      <c r="D20" s="19">
        <f>B20/B28</f>
        <v>0.32356755371707785</v>
      </c>
      <c r="E20" s="4">
        <f>C20/C28</f>
        <v>0.30730462005737591</v>
      </c>
    </row>
    <row r="21" spans="1:5" x14ac:dyDescent="0.2">
      <c r="A21" s="37" t="s">
        <v>4</v>
      </c>
      <c r="B21" s="35">
        <f>[1]EXP!$E$253</f>
        <v>261556020</v>
      </c>
      <c r="C21" s="3">
        <f>[1]EXP!$F$253</f>
        <v>200891.60799999986</v>
      </c>
      <c r="D21" s="19">
        <f>B21/B28</f>
        <v>0.16047899972562865</v>
      </c>
      <c r="E21" s="4">
        <f>C21/C28</f>
        <v>0.100677049467291</v>
      </c>
    </row>
    <row r="22" spans="1:5" x14ac:dyDescent="0.2">
      <c r="A22" s="37" t="s">
        <v>5</v>
      </c>
      <c r="B22" s="35">
        <f>[1]EXP!$E$877</f>
        <v>192024242</v>
      </c>
      <c r="C22" s="3">
        <f>[1]EXP!$F$877</f>
        <v>54130.723999999951</v>
      </c>
      <c r="D22" s="19">
        <f>B22/B28</f>
        <v>0.11781743077154962</v>
      </c>
      <c r="E22" s="4">
        <f>C22/C28</f>
        <v>2.7127671643945798E-2</v>
      </c>
    </row>
    <row r="23" spans="1:5" x14ac:dyDescent="0.2">
      <c r="A23" s="37" t="s">
        <v>27</v>
      </c>
      <c r="B23" s="35">
        <f>[1]EXP!$E$297</f>
        <v>13175453</v>
      </c>
      <c r="C23" s="3">
        <f>[1]EXP!$F$297</f>
        <v>16017.646999999995</v>
      </c>
      <c r="D23" s="19">
        <f>B23/B28</f>
        <v>8.0838648576011859E-3</v>
      </c>
      <c r="E23" s="4">
        <f>C23/C28</f>
        <v>8.0272613446780022E-3</v>
      </c>
    </row>
    <row r="24" spans="1:5" x14ac:dyDescent="0.2">
      <c r="A24" s="37" t="s">
        <v>28</v>
      </c>
      <c r="B24" s="35">
        <f>[1]EXP!$E$597+[1]EXP!$E$968</f>
        <v>79707991</v>
      </c>
      <c r="C24" s="3">
        <f>[1]EXP!$F$597+[1]EXP!$F$968</f>
        <v>230658.33</v>
      </c>
      <c r="D24" s="19">
        <f>B24/B28</f>
        <v>4.8905235160786625E-2</v>
      </c>
      <c r="E24" s="4">
        <f>C24/C28</f>
        <v>0.11559467481315967</v>
      </c>
    </row>
    <row r="25" spans="1:5" x14ac:dyDescent="0.2">
      <c r="A25" s="37" t="s">
        <v>30</v>
      </c>
      <c r="B25" s="35">
        <f>[1]EXP!$E$922</f>
        <v>21984945</v>
      </c>
      <c r="C25" s="3">
        <f>[1]EXP!$F$922</f>
        <v>3015.5219999999999</v>
      </c>
      <c r="D25" s="19">
        <f>B25/B28</f>
        <v>1.3488972582710812E-2</v>
      </c>
      <c r="E25" s="4">
        <f>C25/C28</f>
        <v>1.5112321544248106E-3</v>
      </c>
    </row>
    <row r="26" spans="1:5" x14ac:dyDescent="0.2">
      <c r="A26" s="37" t="s">
        <v>35</v>
      </c>
      <c r="B26" s="42">
        <f>[1]EXP!$E$611+[1]EXP!$E$647+[1]EXP!$E$570</f>
        <v>24341778</v>
      </c>
      <c r="C26" s="3">
        <f>[1]EXP!$F$570+[1]EXP!$F$611+[1]EXP!$F$647</f>
        <v>12299.335000000003</v>
      </c>
      <c r="D26" s="19">
        <f>B26/B28</f>
        <v>1.4935019216851952E-2</v>
      </c>
      <c r="E26" s="4">
        <f>C26/C28</f>
        <v>6.1638252117021466E-3</v>
      </c>
    </row>
    <row r="27" spans="1:5" x14ac:dyDescent="0.2">
      <c r="A27" s="37" t="s">
        <v>7</v>
      </c>
      <c r="B27" s="35">
        <f>[1]EXP!$E$926</f>
        <v>19599008</v>
      </c>
      <c r="C27" s="3">
        <f>[1]EXP!$F$926</f>
        <v>42277.926000000007</v>
      </c>
      <c r="D27" s="19">
        <f>B27/B28</f>
        <v>1.2025069044308724E-2</v>
      </c>
      <c r="E27" s="4">
        <f>C27/C28</f>
        <v>2.1187628939066842E-2</v>
      </c>
    </row>
    <row r="28" spans="1:5" ht="13.5" thickBot="1" x14ac:dyDescent="0.25">
      <c r="A28" s="24" t="s">
        <v>8</v>
      </c>
      <c r="B28" s="36">
        <f>SUM(B18:B27)</f>
        <v>1629845777</v>
      </c>
      <c r="C28" s="40">
        <f>SUM(C18:C27)</f>
        <v>1995406.1930000004</v>
      </c>
      <c r="D28" s="27">
        <f>SUM(D18:D27)</f>
        <v>1</v>
      </c>
      <c r="E28" s="26">
        <f>SUM(E18:E27)</f>
        <v>1</v>
      </c>
    </row>
    <row r="29" spans="1:5" x14ac:dyDescent="0.2">
      <c r="A29" s="34"/>
      <c r="B29" s="38"/>
      <c r="C29" s="10"/>
      <c r="D29" s="39"/>
      <c r="E29" s="39"/>
    </row>
    <row r="30" spans="1:5" ht="13.5" thickBot="1" x14ac:dyDescent="0.25">
      <c r="A30" s="34"/>
      <c r="B30" s="38"/>
      <c r="C30" s="10"/>
      <c r="D30" s="39"/>
      <c r="E30" s="39"/>
    </row>
    <row r="31" spans="1:5" x14ac:dyDescent="0.2">
      <c r="A31" s="20" t="s">
        <v>32</v>
      </c>
      <c r="B31" s="21" t="s">
        <v>11</v>
      </c>
      <c r="C31" s="21" t="s">
        <v>10</v>
      </c>
      <c r="D31" s="22" t="s">
        <v>13</v>
      </c>
      <c r="E31" s="21" t="s">
        <v>12</v>
      </c>
    </row>
    <row r="32" spans="1:5" x14ac:dyDescent="0.2">
      <c r="A32" s="37" t="s">
        <v>1</v>
      </c>
      <c r="B32" s="35">
        <f>B5+B18</f>
        <v>886763655</v>
      </c>
      <c r="C32" s="3">
        <f>C5+C18</f>
        <v>1162666.6970000004</v>
      </c>
      <c r="D32" s="19">
        <f>B32/B42</f>
        <v>0.20704544822158361</v>
      </c>
      <c r="E32" s="4">
        <f>C32/C42</f>
        <v>0.25714706805026322</v>
      </c>
    </row>
    <row r="33" spans="1:5" x14ac:dyDescent="0.2">
      <c r="A33" s="37" t="s">
        <v>2</v>
      </c>
      <c r="B33" s="35">
        <f t="shared" ref="B33:C42" si="0">B6+B19</f>
        <v>445095476</v>
      </c>
      <c r="C33" s="3">
        <f t="shared" si="0"/>
        <v>352127.24600000016</v>
      </c>
      <c r="D33" s="19">
        <f>B33/B42</f>
        <v>0.10392283424135049</v>
      </c>
      <c r="E33" s="4">
        <f>C33/C42</f>
        <v>7.788000561395092E-2</v>
      </c>
    </row>
    <row r="34" spans="1:5" x14ac:dyDescent="0.2">
      <c r="A34" s="37" t="s">
        <v>26</v>
      </c>
      <c r="B34" s="35">
        <f t="shared" si="0"/>
        <v>809998299</v>
      </c>
      <c r="C34" s="3">
        <f t="shared" si="0"/>
        <v>723863.42099999986</v>
      </c>
      <c r="D34" s="19">
        <f>B34/B42</f>
        <v>0.18912193788002654</v>
      </c>
      <c r="E34" s="4">
        <f>C34/C42</f>
        <v>0.16009691931425746</v>
      </c>
    </row>
    <row r="35" spans="1:5" x14ac:dyDescent="0.2">
      <c r="A35" s="37" t="s">
        <v>4</v>
      </c>
      <c r="B35" s="35">
        <f t="shared" si="0"/>
        <v>664990227</v>
      </c>
      <c r="C35" s="3">
        <f t="shared" si="0"/>
        <v>517681.89199999941</v>
      </c>
      <c r="D35" s="19">
        <f>B35/B42</f>
        <v>0.15526482037898545</v>
      </c>
      <c r="E35" s="4">
        <f>C35/C42</f>
        <v>0.11449573730287452</v>
      </c>
    </row>
    <row r="36" spans="1:5" x14ac:dyDescent="0.2">
      <c r="A36" s="37" t="s">
        <v>5</v>
      </c>
      <c r="B36" s="35">
        <f t="shared" si="0"/>
        <v>398027233</v>
      </c>
      <c r="C36" s="3">
        <f t="shared" si="0"/>
        <v>152007.245</v>
      </c>
      <c r="D36" s="19">
        <f>B36/B42</f>
        <v>9.2933135448454635E-2</v>
      </c>
      <c r="E36" s="4">
        <f>C36/C42</f>
        <v>3.361945213964275E-2</v>
      </c>
    </row>
    <row r="37" spans="1:5" x14ac:dyDescent="0.2">
      <c r="A37" s="37" t="s">
        <v>27</v>
      </c>
      <c r="B37" s="35">
        <f t="shared" si="0"/>
        <v>648874224</v>
      </c>
      <c r="C37" s="3">
        <f t="shared" si="0"/>
        <v>898885.97900000028</v>
      </c>
      <c r="D37" s="19">
        <f>B37/B42</f>
        <v>0.15150198566439019</v>
      </c>
      <c r="E37" s="4">
        <f>C37/C42</f>
        <v>0.19880666970831834</v>
      </c>
    </row>
    <row r="38" spans="1:5" x14ac:dyDescent="0.2">
      <c r="A38" s="37" t="s">
        <v>28</v>
      </c>
      <c r="B38" s="35">
        <f t="shared" si="0"/>
        <v>240514983</v>
      </c>
      <c r="C38" s="3">
        <f t="shared" si="0"/>
        <v>491793.66</v>
      </c>
      <c r="D38" s="19">
        <f>B38/B42</f>
        <v>5.6156487896700684E-2</v>
      </c>
      <c r="E38" s="4">
        <f>C38/C42</f>
        <v>0.10877003536870718</v>
      </c>
    </row>
    <row r="39" spans="1:5" x14ac:dyDescent="0.2">
      <c r="A39" s="37" t="s">
        <v>30</v>
      </c>
      <c r="B39" s="35">
        <f t="shared" si="0"/>
        <v>107755404</v>
      </c>
      <c r="C39" s="3">
        <f t="shared" si="0"/>
        <v>131202.82399999999</v>
      </c>
      <c r="D39" s="19">
        <f>B39/B42</f>
        <v>2.515920199670094E-2</v>
      </c>
      <c r="E39" s="4">
        <f>C39/C42</f>
        <v>2.9018137010863993E-2</v>
      </c>
    </row>
    <row r="40" spans="1:5" x14ac:dyDescent="0.2">
      <c r="A40" s="37" t="s">
        <v>35</v>
      </c>
      <c r="B40" s="35">
        <f t="shared" si="0"/>
        <v>61323534</v>
      </c>
      <c r="C40" s="3">
        <f t="shared" si="0"/>
        <v>48900.668000000005</v>
      </c>
      <c r="D40" s="19">
        <f>B40/B42</f>
        <v>1.4318086349131575E-2</v>
      </c>
      <c r="E40" s="4">
        <f>C40/C42</f>
        <v>1.081536388231074E-2</v>
      </c>
    </row>
    <row r="41" spans="1:5" x14ac:dyDescent="0.2">
      <c r="A41" s="37" t="s">
        <v>7</v>
      </c>
      <c r="B41" s="35">
        <f t="shared" si="0"/>
        <v>19599008</v>
      </c>
      <c r="C41" s="3">
        <f t="shared" si="0"/>
        <v>42277.926000000007</v>
      </c>
      <c r="D41" s="19">
        <f>B41/B42</f>
        <v>4.5760619226758933E-3</v>
      </c>
      <c r="E41" s="4">
        <f>C41/C42</f>
        <v>9.3506116088108698E-3</v>
      </c>
    </row>
    <row r="42" spans="1:5" ht="13.5" thickBot="1" x14ac:dyDescent="0.25">
      <c r="A42" s="24" t="s">
        <v>8</v>
      </c>
      <c r="B42" s="41">
        <f t="shared" si="0"/>
        <v>4282942043</v>
      </c>
      <c r="C42" s="40">
        <f t="shared" si="0"/>
        <v>4521407.5580000002</v>
      </c>
      <c r="D42" s="27">
        <f>SUM(D32:D41)</f>
        <v>1</v>
      </c>
      <c r="E42" s="26">
        <f>SUM(E32:E41)</f>
        <v>1</v>
      </c>
    </row>
    <row r="43" spans="1:5" x14ac:dyDescent="0.2">
      <c r="A43" s="28" t="s">
        <v>21</v>
      </c>
      <c r="B43" s="28"/>
      <c r="C43" s="9"/>
    </row>
    <row r="44" spans="1:5" x14ac:dyDescent="0.2">
      <c r="A44" s="28" t="s">
        <v>25</v>
      </c>
      <c r="B44" s="28"/>
      <c r="C44" s="9"/>
    </row>
    <row r="45" spans="1:5" x14ac:dyDescent="0.2">
      <c r="A45" s="28" t="s">
        <v>34</v>
      </c>
      <c r="B45" s="28"/>
      <c r="C45" s="9"/>
    </row>
    <row r="46" spans="1:5" x14ac:dyDescent="0.2">
      <c r="A46" s="28" t="s">
        <v>33</v>
      </c>
      <c r="B46" s="9"/>
      <c r="C46" s="9"/>
    </row>
    <row r="50" spans="1:5" x14ac:dyDescent="0.2">
      <c r="A50" s="34"/>
      <c r="B50" s="34"/>
      <c r="C50" s="10"/>
      <c r="D50" s="9"/>
      <c r="E50" s="9"/>
    </row>
    <row r="51" spans="1:5" x14ac:dyDescent="0.2">
      <c r="A51" s="34"/>
      <c r="B51" s="34"/>
      <c r="C51" s="10"/>
    </row>
    <row r="52" spans="1:5" x14ac:dyDescent="0.2">
      <c r="A52" s="34"/>
      <c r="B52" s="34"/>
      <c r="C52" s="10"/>
    </row>
    <row r="53" spans="1:5" x14ac:dyDescent="0.2">
      <c r="A53" s="34"/>
      <c r="B53" s="34"/>
      <c r="C53" s="10"/>
    </row>
    <row r="54" spans="1:5" x14ac:dyDescent="0.2">
      <c r="A54" s="34"/>
      <c r="B54" s="34"/>
      <c r="C54" s="10"/>
    </row>
    <row r="55" spans="1:5" x14ac:dyDescent="0.2">
      <c r="A55" s="34"/>
      <c r="B55" s="34"/>
      <c r="C55" s="10"/>
    </row>
    <row r="62" spans="1:5" x14ac:dyDescent="0.2">
      <c r="E62" s="29"/>
    </row>
    <row r="63" spans="1:5" x14ac:dyDescent="0.2">
      <c r="E63" s="29"/>
    </row>
    <row r="64" spans="1:5" x14ac:dyDescent="0.2">
      <c r="E64" s="29"/>
    </row>
    <row r="65" spans="5:5" x14ac:dyDescent="0.2">
      <c r="E65" s="29"/>
    </row>
    <row r="66" spans="5:5" x14ac:dyDescent="0.2">
      <c r="E66" s="29"/>
    </row>
    <row r="67" spans="5:5" x14ac:dyDescent="0.2">
      <c r="E67" s="29"/>
    </row>
    <row r="68" spans="5:5" x14ac:dyDescent="0.2">
      <c r="E68" s="29"/>
    </row>
    <row r="69" spans="5:5" x14ac:dyDescent="0.2">
      <c r="E69" s="29"/>
    </row>
  </sheetData>
  <mergeCells count="2">
    <mergeCell ref="A1:N1"/>
    <mergeCell ref="A2:N2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zoomScale="90" zoomScaleNormal="90" workbookViewId="0">
      <selection activeCell="B49" sqref="B49"/>
    </sheetView>
  </sheetViews>
  <sheetFormatPr defaultRowHeight="12.75" x14ac:dyDescent="0.2"/>
  <cols>
    <col min="1" max="1" width="24" customWidth="1"/>
    <col min="2" max="2" width="16.85546875" customWidth="1"/>
    <col min="3" max="3" width="14" bestFit="1" customWidth="1"/>
    <col min="4" max="4" width="12" bestFit="1" customWidth="1"/>
    <col min="5" max="5" width="11.85546875" bestFit="1" customWidth="1"/>
  </cols>
  <sheetData>
    <row r="1" spans="1:14" x14ac:dyDescent="0.2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x14ac:dyDescent="0.2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3.5" thickBot="1" x14ac:dyDescent="0.25"/>
    <row r="4" spans="1:14" x14ac:dyDescent="0.2">
      <c r="A4" s="20" t="s">
        <v>9</v>
      </c>
      <c r="B4" s="21" t="s">
        <v>11</v>
      </c>
      <c r="C4" s="21" t="s">
        <v>10</v>
      </c>
      <c r="D4" s="22" t="s">
        <v>13</v>
      </c>
      <c r="E4" s="21" t="s">
        <v>12</v>
      </c>
    </row>
    <row r="5" spans="1:14" x14ac:dyDescent="0.2">
      <c r="A5" s="37" t="s">
        <v>1</v>
      </c>
      <c r="B5" s="35">
        <f>'1T NOVO 2014'!B5</f>
        <v>460261003</v>
      </c>
      <c r="C5" s="3">
        <f>'1T NOVO 2014'!C5</f>
        <v>377402.22499999974</v>
      </c>
      <c r="D5" s="19">
        <f>B5/B15</f>
        <v>0.17348070211335484</v>
      </c>
      <c r="E5" s="4">
        <f>C5/C15</f>
        <v>0.14940697587469426</v>
      </c>
    </row>
    <row r="6" spans="1:14" x14ac:dyDescent="0.2">
      <c r="A6" s="37" t="s">
        <v>2</v>
      </c>
      <c r="B6" s="35">
        <f>'1T NOVO 2014'!B6</f>
        <v>381506999</v>
      </c>
      <c r="C6" s="3">
        <f>'1T NOVO 2014'!C6</f>
        <v>314474.15900000016</v>
      </c>
      <c r="D6" s="19">
        <f>B6/B15</f>
        <v>0.14379689266804765</v>
      </c>
      <c r="E6" s="4">
        <f>C6/C15</f>
        <v>0.12449484919419281</v>
      </c>
    </row>
    <row r="7" spans="1:14" x14ac:dyDescent="0.2">
      <c r="A7" s="37" t="s">
        <v>26</v>
      </c>
      <c r="B7" s="35">
        <f>'1T NOVO 2014'!B7</f>
        <v>282633088</v>
      </c>
      <c r="C7" s="3">
        <f>'1T NOVO 2014'!C7</f>
        <v>110665.8789999999</v>
      </c>
      <c r="D7" s="19">
        <f>B7/B15</f>
        <v>0.10652952613216636</v>
      </c>
      <c r="E7" s="4">
        <f>C7/C15</f>
        <v>4.381069643642093E-2</v>
      </c>
    </row>
    <row r="8" spans="1:14" x14ac:dyDescent="0.2">
      <c r="A8" s="37" t="s">
        <v>4</v>
      </c>
      <c r="B8" s="35">
        <f>'1T NOVO 2014'!B8</f>
        <v>403434207</v>
      </c>
      <c r="C8" s="3">
        <f>'1T NOVO 2014'!C8</f>
        <v>316790.28399999958</v>
      </c>
      <c r="D8" s="19">
        <f>B8/B15</f>
        <v>0.15206165421515089</v>
      </c>
      <c r="E8" s="4">
        <f>C8/C15</f>
        <v>0.12541176279213911</v>
      </c>
    </row>
    <row r="9" spans="1:14" x14ac:dyDescent="0.2">
      <c r="A9" s="37" t="s">
        <v>5</v>
      </c>
      <c r="B9" s="35">
        <f>'1T NOVO 2014'!B9</f>
        <v>206002991</v>
      </c>
      <c r="C9" s="3">
        <f>'1T NOVO 2014'!C9</f>
        <v>97876.521000000037</v>
      </c>
      <c r="D9" s="19">
        <f>B9/B15</f>
        <v>7.7646255674915649E-2</v>
      </c>
      <c r="E9" s="4">
        <f>C9/C15</f>
        <v>3.8747612078190642E-2</v>
      </c>
    </row>
    <row r="10" spans="1:14" x14ac:dyDescent="0.2">
      <c r="A10" s="37" t="s">
        <v>27</v>
      </c>
      <c r="B10" s="35">
        <f>'1T NOVO 2014'!B10</f>
        <v>635698771</v>
      </c>
      <c r="C10" s="3">
        <f>'1T NOVO 2014'!C10</f>
        <v>882868.33200000029</v>
      </c>
      <c r="D10" s="19">
        <f>B10/B15</f>
        <v>0.23960637205163515</v>
      </c>
      <c r="E10" s="4">
        <f>C10/C15</f>
        <v>0.34951221493104789</v>
      </c>
    </row>
    <row r="11" spans="1:14" x14ac:dyDescent="0.2">
      <c r="A11" s="37" t="s">
        <v>28</v>
      </c>
      <c r="B11" s="35">
        <f>'1T NOVO 2014'!B11</f>
        <v>160806992</v>
      </c>
      <c r="C11" s="3">
        <f>'1T NOVO 2014'!C11</f>
        <v>261135.33</v>
      </c>
      <c r="D11" s="19">
        <f>B11/B15</f>
        <v>6.0611065667226717E-2</v>
      </c>
      <c r="E11" s="4">
        <f>C11/C15</f>
        <v>0.10337893463489875</v>
      </c>
    </row>
    <row r="12" spans="1:14" x14ac:dyDescent="0.2">
      <c r="A12" s="37" t="s">
        <v>30</v>
      </c>
      <c r="B12" s="35">
        <f>'1T NOVO 2014'!B12</f>
        <v>85770459</v>
      </c>
      <c r="C12" s="3">
        <f>'1T NOVO 2014'!C12</f>
        <v>128187.302</v>
      </c>
      <c r="D12" s="19">
        <f>B12/B15</f>
        <v>3.2328438322863327E-2</v>
      </c>
      <c r="E12" s="4">
        <f>C12/C15</f>
        <v>5.0747123012738357E-2</v>
      </c>
    </row>
    <row r="13" spans="1:14" x14ac:dyDescent="0.2">
      <c r="A13" s="37" t="s">
        <v>40</v>
      </c>
      <c r="B13" s="35">
        <f>'1T NOVO 2014'!B13</f>
        <v>36981756</v>
      </c>
      <c r="C13" s="3">
        <f>'1T NOVO 2014'!C13</f>
        <v>36601.333000000006</v>
      </c>
      <c r="D13" s="19">
        <f>B13/B15</f>
        <v>1.3939093154639417E-2</v>
      </c>
      <c r="E13" s="4">
        <f>C13/C15</f>
        <v>1.448983104567721E-2</v>
      </c>
    </row>
    <row r="14" spans="1:14" x14ac:dyDescent="0.2">
      <c r="A14" s="37" t="s">
        <v>7</v>
      </c>
      <c r="B14" s="35">
        <f>'1T NOVO 2014'!B14</f>
        <v>0</v>
      </c>
      <c r="C14" s="3">
        <f>'1T NOVO 2014'!C14</f>
        <v>0</v>
      </c>
      <c r="D14" s="19">
        <f>B14/B15</f>
        <v>0</v>
      </c>
      <c r="E14" s="4">
        <f>C14/C15</f>
        <v>0</v>
      </c>
    </row>
    <row r="15" spans="1:14" ht="13.5" thickBot="1" x14ac:dyDescent="0.25">
      <c r="A15" s="24" t="s">
        <v>8</v>
      </c>
      <c r="B15" s="41">
        <f>'1T NOVO 2014'!B15</f>
        <v>2653096266</v>
      </c>
      <c r="C15" s="40">
        <f>'1T NOVO 2014'!C15</f>
        <v>2526001.3649999998</v>
      </c>
      <c r="D15" s="27">
        <f>SUM(D5:D14)</f>
        <v>1</v>
      </c>
      <c r="E15" s="26">
        <f>SUM(E5:E14)</f>
        <v>1</v>
      </c>
    </row>
    <row r="16" spans="1:14" ht="13.5" thickBot="1" x14ac:dyDescent="0.25"/>
    <row r="17" spans="1:5" x14ac:dyDescent="0.2">
      <c r="A17" s="20" t="s">
        <v>0</v>
      </c>
      <c r="B17" s="21" t="s">
        <v>11</v>
      </c>
      <c r="C17" s="21" t="s">
        <v>10</v>
      </c>
      <c r="D17" s="22" t="s">
        <v>13</v>
      </c>
      <c r="E17" s="21" t="s">
        <v>12</v>
      </c>
    </row>
    <row r="18" spans="1:5" x14ac:dyDescent="0.2">
      <c r="A18" s="37" t="s">
        <v>1</v>
      </c>
      <c r="B18" s="35">
        <f>'1T NOVO 2014'!B18</f>
        <v>426502652</v>
      </c>
      <c r="C18" s="3">
        <f>'1T NOVO 2014'!C18</f>
        <v>785264.47200000065</v>
      </c>
      <c r="D18" s="19">
        <f>B18/B28</f>
        <v>0.26168282792071806</v>
      </c>
      <c r="E18" s="4">
        <f>C18/C28</f>
        <v>0.39353615056160168</v>
      </c>
    </row>
    <row r="19" spans="1:5" x14ac:dyDescent="0.2">
      <c r="A19" s="37" t="s">
        <v>2</v>
      </c>
      <c r="B19" s="35">
        <f>'1T NOVO 2014'!B19</f>
        <v>63588477</v>
      </c>
      <c r="C19" s="3">
        <f>'1T NOVO 2014'!C19</f>
        <v>37653.087</v>
      </c>
      <c r="D19" s="19">
        <f>B19/B28</f>
        <v>3.9015027002766531E-2</v>
      </c>
      <c r="E19" s="4">
        <f>C19/C28</f>
        <v>1.8869885806754128E-2</v>
      </c>
    </row>
    <row r="20" spans="1:5" x14ac:dyDescent="0.2">
      <c r="A20" s="37" t="s">
        <v>26</v>
      </c>
      <c r="B20" s="35">
        <f>'1T NOVO 2014'!B20</f>
        <v>527365211</v>
      </c>
      <c r="C20" s="3">
        <f>'1T NOVO 2014'!C20</f>
        <v>613197.54200000002</v>
      </c>
      <c r="D20" s="19">
        <f>B20/B28</f>
        <v>0.32356755371707785</v>
      </c>
      <c r="E20" s="4">
        <f>C20/C28</f>
        <v>0.30730462005737591</v>
      </c>
    </row>
    <row r="21" spans="1:5" x14ac:dyDescent="0.2">
      <c r="A21" s="37" t="s">
        <v>4</v>
      </c>
      <c r="B21" s="35">
        <f>'1T NOVO 2014'!B21</f>
        <v>261556020</v>
      </c>
      <c r="C21" s="3">
        <f>'1T NOVO 2014'!C21</f>
        <v>200891.60799999986</v>
      </c>
      <c r="D21" s="19">
        <f>B21/B28</f>
        <v>0.16047899972562865</v>
      </c>
      <c r="E21" s="4">
        <f>C21/C28</f>
        <v>0.100677049467291</v>
      </c>
    </row>
    <row r="22" spans="1:5" x14ac:dyDescent="0.2">
      <c r="A22" s="37" t="s">
        <v>5</v>
      </c>
      <c r="B22" s="35">
        <f>'1T NOVO 2014'!B22</f>
        <v>192024242</v>
      </c>
      <c r="C22" s="3">
        <f>'1T NOVO 2014'!C22</f>
        <v>54130.723999999951</v>
      </c>
      <c r="D22" s="19">
        <f>B22/B28</f>
        <v>0.11781743077154962</v>
      </c>
      <c r="E22" s="4">
        <f>C22/C28</f>
        <v>2.7127671643945798E-2</v>
      </c>
    </row>
    <row r="23" spans="1:5" x14ac:dyDescent="0.2">
      <c r="A23" s="37" t="s">
        <v>27</v>
      </c>
      <c r="B23" s="35">
        <f>'1T NOVO 2014'!B23</f>
        <v>13175453</v>
      </c>
      <c r="C23" s="3">
        <f>'1T NOVO 2014'!C23</f>
        <v>16017.646999999995</v>
      </c>
      <c r="D23" s="19">
        <f>B23/B28</f>
        <v>8.0838648576011859E-3</v>
      </c>
      <c r="E23" s="4">
        <f>C23/C28</f>
        <v>8.0272613446780022E-3</v>
      </c>
    </row>
    <row r="24" spans="1:5" x14ac:dyDescent="0.2">
      <c r="A24" s="37" t="s">
        <v>28</v>
      </c>
      <c r="B24" s="35">
        <f>'1T NOVO 2014'!B24</f>
        <v>79707991</v>
      </c>
      <c r="C24" s="3">
        <f>'1T NOVO 2014'!C24</f>
        <v>230658.33</v>
      </c>
      <c r="D24" s="19">
        <f>B24/B28</f>
        <v>4.8905235160786625E-2</v>
      </c>
      <c r="E24" s="4">
        <f>C24/C28</f>
        <v>0.11559467481315967</v>
      </c>
    </row>
    <row r="25" spans="1:5" x14ac:dyDescent="0.2">
      <c r="A25" s="37" t="s">
        <v>30</v>
      </c>
      <c r="B25" s="35">
        <f>'1T NOVO 2014'!B25</f>
        <v>21984945</v>
      </c>
      <c r="C25" s="3">
        <f>'1T NOVO 2014'!C25</f>
        <v>3015.5219999999999</v>
      </c>
      <c r="D25" s="19">
        <f>B25/B28</f>
        <v>1.3488972582710812E-2</v>
      </c>
      <c r="E25" s="4">
        <f>C25/C28</f>
        <v>1.5112321544248106E-3</v>
      </c>
    </row>
    <row r="26" spans="1:5" x14ac:dyDescent="0.2">
      <c r="A26" s="37" t="s">
        <v>40</v>
      </c>
      <c r="B26" s="35">
        <f>'1T NOVO 2014'!B26</f>
        <v>24341778</v>
      </c>
      <c r="C26" s="3">
        <f>'1T NOVO 2014'!C26</f>
        <v>12299.335000000003</v>
      </c>
      <c r="D26" s="19">
        <f>B26/B28</f>
        <v>1.4935019216851952E-2</v>
      </c>
      <c r="E26" s="4">
        <f>C26/C28</f>
        <v>6.1638252117021466E-3</v>
      </c>
    </row>
    <row r="27" spans="1:5" x14ac:dyDescent="0.2">
      <c r="A27" s="37" t="s">
        <v>7</v>
      </c>
      <c r="B27" s="35">
        <f>'1T NOVO 2014'!B27</f>
        <v>19599008</v>
      </c>
      <c r="C27" s="3">
        <f>'1T NOVO 2014'!C27</f>
        <v>42277.926000000007</v>
      </c>
      <c r="D27" s="19">
        <f>B27/B28</f>
        <v>1.2025069044308724E-2</v>
      </c>
      <c r="E27" s="4">
        <f>C27/C28</f>
        <v>2.1187628939066842E-2</v>
      </c>
    </row>
    <row r="28" spans="1:5" ht="13.5" thickBot="1" x14ac:dyDescent="0.25">
      <c r="A28" s="24" t="s">
        <v>8</v>
      </c>
      <c r="B28" s="41">
        <f>'1T NOVO 2014'!B28</f>
        <v>1629845777</v>
      </c>
      <c r="C28" s="40">
        <f>'1T NOVO 2014'!C28</f>
        <v>1995406.1930000004</v>
      </c>
      <c r="D28" s="27">
        <f>SUM(D18:D27)</f>
        <v>1</v>
      </c>
      <c r="E28" s="26">
        <f>SUM(E18:E27)</f>
        <v>1</v>
      </c>
    </row>
    <row r="29" spans="1:5" x14ac:dyDescent="0.2">
      <c r="A29" s="34"/>
      <c r="B29" s="38"/>
      <c r="C29" s="10"/>
      <c r="D29" s="39"/>
      <c r="E29" s="39"/>
    </row>
    <row r="30" spans="1:5" ht="13.5" thickBot="1" x14ac:dyDescent="0.25">
      <c r="A30" s="34"/>
      <c r="B30" s="38"/>
      <c r="C30" s="10"/>
      <c r="D30" s="39"/>
      <c r="E30" s="39"/>
    </row>
    <row r="31" spans="1:5" x14ac:dyDescent="0.2">
      <c r="A31" s="20" t="s">
        <v>41</v>
      </c>
      <c r="B31" s="21" t="s">
        <v>11</v>
      </c>
      <c r="C31" s="21" t="s">
        <v>10</v>
      </c>
      <c r="D31" s="22" t="s">
        <v>13</v>
      </c>
      <c r="E31" s="21" t="s">
        <v>12</v>
      </c>
    </row>
    <row r="32" spans="1:5" x14ac:dyDescent="0.2">
      <c r="A32" s="37" t="s">
        <v>1</v>
      </c>
      <c r="B32" s="35">
        <f t="shared" ref="B32:C42" si="0">B5+B18</f>
        <v>886763655</v>
      </c>
      <c r="C32" s="3">
        <f t="shared" si="0"/>
        <v>1162666.6970000004</v>
      </c>
      <c r="D32" s="19">
        <f>B32/B42</f>
        <v>0.20704544822158361</v>
      </c>
      <c r="E32" s="4">
        <f>C32/C42</f>
        <v>0.25714706805026322</v>
      </c>
    </row>
    <row r="33" spans="1:5" x14ac:dyDescent="0.2">
      <c r="A33" s="37" t="s">
        <v>2</v>
      </c>
      <c r="B33" s="35">
        <f t="shared" si="0"/>
        <v>445095476</v>
      </c>
      <c r="C33" s="3">
        <f t="shared" si="0"/>
        <v>352127.24600000016</v>
      </c>
      <c r="D33" s="19">
        <f>B33/B42</f>
        <v>0.10392283424135049</v>
      </c>
      <c r="E33" s="4">
        <f>C33/C42</f>
        <v>7.788000561395092E-2</v>
      </c>
    </row>
    <row r="34" spans="1:5" x14ac:dyDescent="0.2">
      <c r="A34" s="37" t="s">
        <v>26</v>
      </c>
      <c r="B34" s="35">
        <f t="shared" si="0"/>
        <v>809998299</v>
      </c>
      <c r="C34" s="3">
        <f t="shared" si="0"/>
        <v>723863.42099999986</v>
      </c>
      <c r="D34" s="19">
        <f>B34/B42</f>
        <v>0.18912193788002654</v>
      </c>
      <c r="E34" s="4">
        <f>C34/C42</f>
        <v>0.16009691931425746</v>
      </c>
    </row>
    <row r="35" spans="1:5" x14ac:dyDescent="0.2">
      <c r="A35" s="37" t="s">
        <v>4</v>
      </c>
      <c r="B35" s="35">
        <f t="shared" si="0"/>
        <v>664990227</v>
      </c>
      <c r="C35" s="3">
        <f t="shared" si="0"/>
        <v>517681.89199999941</v>
      </c>
      <c r="D35" s="19">
        <f>B35/B42</f>
        <v>0.15526482037898545</v>
      </c>
      <c r="E35" s="4">
        <f>C35/C42</f>
        <v>0.11449573730287452</v>
      </c>
    </row>
    <row r="36" spans="1:5" x14ac:dyDescent="0.2">
      <c r="A36" s="37" t="s">
        <v>5</v>
      </c>
      <c r="B36" s="35">
        <f t="shared" si="0"/>
        <v>398027233</v>
      </c>
      <c r="C36" s="3">
        <f t="shared" si="0"/>
        <v>152007.245</v>
      </c>
      <c r="D36" s="19">
        <f>B36/B42</f>
        <v>9.2933135448454635E-2</v>
      </c>
      <c r="E36" s="4">
        <f>C36/C42</f>
        <v>3.361945213964275E-2</v>
      </c>
    </row>
    <row r="37" spans="1:5" x14ac:dyDescent="0.2">
      <c r="A37" s="37" t="s">
        <v>27</v>
      </c>
      <c r="B37" s="35">
        <f t="shared" si="0"/>
        <v>648874224</v>
      </c>
      <c r="C37" s="3">
        <f t="shared" si="0"/>
        <v>898885.97900000028</v>
      </c>
      <c r="D37" s="19">
        <f>B37/B42</f>
        <v>0.15150198566439019</v>
      </c>
      <c r="E37" s="4">
        <f>C37/C42</f>
        <v>0.19880666970831834</v>
      </c>
    </row>
    <row r="38" spans="1:5" x14ac:dyDescent="0.2">
      <c r="A38" s="37" t="s">
        <v>28</v>
      </c>
      <c r="B38" s="35">
        <f t="shared" si="0"/>
        <v>240514983</v>
      </c>
      <c r="C38" s="3">
        <f t="shared" si="0"/>
        <v>491793.66</v>
      </c>
      <c r="D38" s="19">
        <f>B38/B42</f>
        <v>5.6156487896700684E-2</v>
      </c>
      <c r="E38" s="4">
        <f>C38/C42</f>
        <v>0.10877003536870718</v>
      </c>
    </row>
    <row r="39" spans="1:5" x14ac:dyDescent="0.2">
      <c r="A39" s="37" t="s">
        <v>30</v>
      </c>
      <c r="B39" s="35">
        <f t="shared" si="0"/>
        <v>107755404</v>
      </c>
      <c r="C39" s="3">
        <f t="shared" si="0"/>
        <v>131202.82399999999</v>
      </c>
      <c r="D39" s="19">
        <f>B39/B42</f>
        <v>2.515920199670094E-2</v>
      </c>
      <c r="E39" s="4">
        <f>C39/C42</f>
        <v>2.9018137010863993E-2</v>
      </c>
    </row>
    <row r="40" spans="1:5" x14ac:dyDescent="0.2">
      <c r="A40" s="37" t="s">
        <v>40</v>
      </c>
      <c r="B40" s="35">
        <f t="shared" si="0"/>
        <v>61323534</v>
      </c>
      <c r="C40" s="3">
        <f t="shared" si="0"/>
        <v>48900.668000000005</v>
      </c>
      <c r="D40" s="19">
        <f>B40/B42</f>
        <v>1.4318086349131575E-2</v>
      </c>
      <c r="E40" s="4">
        <f>C40/C42</f>
        <v>1.081536388231074E-2</v>
      </c>
    </row>
    <row r="41" spans="1:5" x14ac:dyDescent="0.2">
      <c r="A41" s="37" t="s">
        <v>7</v>
      </c>
      <c r="B41" s="35">
        <f t="shared" si="0"/>
        <v>19599008</v>
      </c>
      <c r="C41" s="3">
        <f t="shared" si="0"/>
        <v>42277.926000000007</v>
      </c>
      <c r="D41" s="19">
        <f>B41/B42</f>
        <v>4.5760619226758933E-3</v>
      </c>
      <c r="E41" s="4">
        <f>C41/C42</f>
        <v>9.3506116088108698E-3</v>
      </c>
    </row>
    <row r="42" spans="1:5" ht="13.5" thickBot="1" x14ac:dyDescent="0.25">
      <c r="A42" s="24" t="s">
        <v>8</v>
      </c>
      <c r="B42" s="41">
        <f t="shared" si="0"/>
        <v>4282942043</v>
      </c>
      <c r="C42" s="40">
        <f t="shared" si="0"/>
        <v>4521407.5580000002</v>
      </c>
      <c r="D42" s="27">
        <f>SUM(D32:D41)</f>
        <v>1</v>
      </c>
      <c r="E42" s="26">
        <f>SUM(E32:E41)</f>
        <v>1</v>
      </c>
    </row>
    <row r="43" spans="1:5" x14ac:dyDescent="0.2">
      <c r="A43" s="28" t="s">
        <v>21</v>
      </c>
      <c r="B43" s="28"/>
      <c r="C43" s="9"/>
    </row>
    <row r="44" spans="1:5" x14ac:dyDescent="0.2">
      <c r="A44" s="28" t="s">
        <v>25</v>
      </c>
      <c r="B44" s="28"/>
      <c r="C44" s="9"/>
    </row>
    <row r="45" spans="1:5" x14ac:dyDescent="0.2">
      <c r="A45" s="28" t="s">
        <v>39</v>
      </c>
      <c r="B45" s="28"/>
      <c r="C45" s="9"/>
    </row>
    <row r="46" spans="1:5" x14ac:dyDescent="0.2">
      <c r="A46" s="28" t="s">
        <v>37</v>
      </c>
      <c r="B46" s="28"/>
      <c r="C46" s="9"/>
    </row>
    <row r="47" spans="1:5" x14ac:dyDescent="0.2">
      <c r="A47" s="28" t="s">
        <v>38</v>
      </c>
      <c r="B47" s="9"/>
      <c r="C47" s="9"/>
    </row>
    <row r="50" spans="1:5" x14ac:dyDescent="0.2">
      <c r="A50" s="34"/>
      <c r="B50" s="34"/>
      <c r="C50" s="10"/>
      <c r="D50" s="9"/>
      <c r="E50" s="9"/>
    </row>
    <row r="51" spans="1:5" x14ac:dyDescent="0.2">
      <c r="A51" s="34"/>
      <c r="B51" s="34"/>
      <c r="C51" s="10"/>
    </row>
    <row r="52" spans="1:5" x14ac:dyDescent="0.2">
      <c r="A52" s="34"/>
      <c r="B52" s="34"/>
      <c r="C52" s="10"/>
    </row>
    <row r="53" spans="1:5" x14ac:dyDescent="0.2">
      <c r="A53" s="34"/>
      <c r="B53" s="34"/>
      <c r="C53" s="10"/>
    </row>
    <row r="54" spans="1:5" x14ac:dyDescent="0.2">
      <c r="A54" s="34"/>
      <c r="B54" s="34"/>
      <c r="C54" s="10"/>
    </row>
    <row r="55" spans="1:5" x14ac:dyDescent="0.2">
      <c r="A55" s="34"/>
      <c r="B55" s="34"/>
      <c r="C55" s="10"/>
    </row>
    <row r="62" spans="1:5" x14ac:dyDescent="0.2">
      <c r="E62" s="29"/>
    </row>
    <row r="63" spans="1:5" x14ac:dyDescent="0.2">
      <c r="E63" s="29"/>
    </row>
    <row r="64" spans="1:5" x14ac:dyDescent="0.2">
      <c r="E64" s="29"/>
    </row>
    <row r="65" spans="5:5" x14ac:dyDescent="0.2">
      <c r="E65" s="29"/>
    </row>
    <row r="66" spans="5:5" x14ac:dyDescent="0.2">
      <c r="E66" s="29"/>
    </row>
    <row r="67" spans="5:5" x14ac:dyDescent="0.2">
      <c r="E67" s="29"/>
    </row>
    <row r="68" spans="5:5" x14ac:dyDescent="0.2">
      <c r="E68" s="29"/>
    </row>
    <row r="69" spans="5:5" x14ac:dyDescent="0.2">
      <c r="E69" s="29"/>
    </row>
  </sheetData>
  <mergeCells count="2">
    <mergeCell ref="A1:N1"/>
    <mergeCell ref="A2:N2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Plan1</vt:lpstr>
      <vt:lpstr>2011</vt:lpstr>
      <vt:lpstr>2012</vt:lpstr>
      <vt:lpstr>2013</vt:lpstr>
      <vt:lpstr>2014</vt:lpstr>
      <vt:lpstr>1T NOVO 2014</vt:lpstr>
      <vt:lpstr>2015 (resumo)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Estagiário</dc:creator>
  <cp:lastModifiedBy>Daniel Suzarte</cp:lastModifiedBy>
  <dcterms:created xsi:type="dcterms:W3CDTF">2012-01-27T12:32:38Z</dcterms:created>
  <dcterms:modified xsi:type="dcterms:W3CDTF">2015-04-09T14:31:34Z</dcterms:modified>
</cp:coreProperties>
</file>